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Vault_pracovni\Projekty\Akce\MU Česká Třebová\2379-2020 Kompostárna Třebovice _Změna stavby před dokončením\06 ZMĚNA STAVBY PŘED DOKONČENÍM\ROZPOCET-DVZ\"/>
    </mc:Choice>
  </mc:AlternateContent>
  <xr:revisionPtr revIDLastSave="0" documentId="13_ncr:1_{F261685E-E539-4448-B3FE-3A3FCBD05A59}" xr6:coauthVersionLast="46" xr6:coauthVersionMax="46" xr10:uidLastSave="{00000000-0000-0000-0000-000000000000}"/>
  <bookViews>
    <workbookView xWindow="-108" yWindow="-108" windowWidth="30936" windowHeight="16896" activeTab="1" xr2:uid="{00000000-000D-0000-FFFF-FFFF00000000}"/>
  </bookViews>
  <sheets>
    <sheet name="Rekapitulace stavby" sheetId="1" r:id="rId1"/>
    <sheet name="SO 01 - Terénní úpravy a ..." sheetId="2" r:id="rId2"/>
    <sheet name="Pokyny pro vyplnění" sheetId="3" r:id="rId3"/>
  </sheets>
  <definedNames>
    <definedName name="_xlnm._FilterDatabase" localSheetId="1" hidden="1">'SO 01 - Terénní úpravy a ...'!$C$88:$K$404</definedName>
    <definedName name="_xlnm.Print_Titles" localSheetId="0">'Rekapitulace stavby'!$52:$52</definedName>
    <definedName name="_xlnm.Print_Titles" localSheetId="1">'SO 01 - Terénní úpravy a ...'!$88:$88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1">'SO 01 - Terénní úpravy a ...'!$C$4:$J$39,'SO 01 - Terénní úpravy a ...'!$C$45:$J$70,'SO 01 - Terénní úpravy a ...'!$C$76:$K$404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4" i="2"/>
  <c r="BH394" i="2"/>
  <c r="BG394" i="2"/>
  <c r="BF394" i="2"/>
  <c r="T394" i="2"/>
  <c r="R394" i="2"/>
  <c r="P394" i="2"/>
  <c r="BI388" i="2"/>
  <c r="BH388" i="2"/>
  <c r="BG388" i="2"/>
  <c r="BF388" i="2"/>
  <c r="T388" i="2"/>
  <c r="R388" i="2"/>
  <c r="P388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3" i="2"/>
  <c r="BH93" i="2"/>
  <c r="BG93" i="2"/>
  <c r="BF93" i="2"/>
  <c r="T93" i="2"/>
  <c r="R93" i="2"/>
  <c r="P93" i="2"/>
  <c r="J86" i="2"/>
  <c r="F83" i="2"/>
  <c r="E81" i="2"/>
  <c r="J55" i="2"/>
  <c r="F52" i="2"/>
  <c r="E50" i="2"/>
  <c r="J21" i="2"/>
  <c r="E21" i="2"/>
  <c r="J85" i="2"/>
  <c r="J20" i="2"/>
  <c r="J18" i="2"/>
  <c r="E18" i="2"/>
  <c r="F86" i="2" s="1"/>
  <c r="J17" i="2"/>
  <c r="J15" i="2"/>
  <c r="E15" i="2"/>
  <c r="F54" i="2" s="1"/>
  <c r="J14" i="2"/>
  <c r="J12" i="2"/>
  <c r="J83" i="2" s="1"/>
  <c r="E7" i="2"/>
  <c r="E48" i="2" s="1"/>
  <c r="L50" i="1"/>
  <c r="AM50" i="1"/>
  <c r="AM49" i="1"/>
  <c r="L49" i="1"/>
  <c r="AM47" i="1"/>
  <c r="L47" i="1"/>
  <c r="L45" i="1"/>
  <c r="L44" i="1"/>
  <c r="J394" i="2"/>
  <c r="BK361" i="2"/>
  <c r="BK352" i="2"/>
  <c r="J333" i="2"/>
  <c r="BK301" i="2"/>
  <c r="J287" i="2"/>
  <c r="J264" i="2"/>
  <c r="BK249" i="2"/>
  <c r="BK225" i="2"/>
  <c r="BK204" i="2"/>
  <c r="BK155" i="2"/>
  <c r="BK140" i="2"/>
  <c r="BK119" i="2"/>
  <c r="J382" i="2"/>
  <c r="J363" i="2"/>
  <c r="J338" i="2"/>
  <c r="BK318" i="2"/>
  <c r="BK276" i="2"/>
  <c r="J254" i="2"/>
  <c r="J233" i="2"/>
  <c r="J191" i="2"/>
  <c r="J177" i="2"/>
  <c r="BK151" i="2"/>
  <c r="BK135" i="2"/>
  <c r="J99" i="2"/>
  <c r="BK401" i="2"/>
  <c r="J388" i="2"/>
  <c r="J361" i="2"/>
  <c r="BK347" i="2"/>
  <c r="J328" i="2"/>
  <c r="J318" i="2"/>
  <c r="BK285" i="2"/>
  <c r="BK270" i="2"/>
  <c r="BK254" i="2"/>
  <c r="BK233" i="2"/>
  <c r="J217" i="2"/>
  <c r="J197" i="2"/>
  <c r="BK183" i="2"/>
  <c r="J172" i="2"/>
  <c r="J155" i="2"/>
  <c r="BK125" i="2"/>
  <c r="BK99" i="2"/>
  <c r="J311" i="2"/>
  <c r="J279" i="2"/>
  <c r="BK268" i="2"/>
  <c r="BK246" i="2"/>
  <c r="BK239" i="2"/>
  <c r="BK228" i="2"/>
  <c r="J202" i="2"/>
  <c r="BK185" i="2"/>
  <c r="J162" i="2"/>
  <c r="BK116" i="2"/>
  <c r="J103" i="2"/>
  <c r="BK378" i="2"/>
  <c r="BK363" i="2"/>
  <c r="J356" i="2"/>
  <c r="BK335" i="2"/>
  <c r="BK311" i="2"/>
  <c r="J281" i="2"/>
  <c r="BK261" i="2"/>
  <c r="J239" i="2"/>
  <c r="J223" i="2"/>
  <c r="J207" i="2"/>
  <c r="J194" i="2"/>
  <c r="J148" i="2"/>
  <c r="J135" i="2"/>
  <c r="BK111" i="2"/>
  <c r="J378" i="2"/>
  <c r="BK349" i="2"/>
  <c r="J335" i="2"/>
  <c r="J321" i="2"/>
  <c r="BK289" i="2"/>
  <c r="BK264" i="2"/>
  <c r="J246" i="2"/>
  <c r="J220" i="2"/>
  <c r="J181" i="2"/>
  <c r="J175" i="2"/>
  <c r="J129" i="2"/>
  <c r="BK93" i="2"/>
  <c r="J401" i="2"/>
  <c r="BK372" i="2"/>
  <c r="BK359" i="2"/>
  <c r="BK341" i="2"/>
  <c r="BK325" i="2"/>
  <c r="J292" i="2"/>
  <c r="BK279" i="2"/>
  <c r="BK256" i="2"/>
  <c r="J243" i="2"/>
  <c r="BK220" i="2"/>
  <c r="BK200" i="2"/>
  <c r="J185" i="2"/>
  <c r="BK177" i="2"/>
  <c r="J158" i="2"/>
  <c r="BK122" i="2"/>
  <c r="J93" i="2"/>
  <c r="J307" i="2"/>
  <c r="J276" i="2"/>
  <c r="BK266" i="2"/>
  <c r="BK241" i="2"/>
  <c r="BK231" i="2"/>
  <c r="BK215" i="2"/>
  <c r="BK172" i="2"/>
  <c r="J151" i="2"/>
  <c r="J142" i="2"/>
  <c r="J107" i="2"/>
  <c r="J372" i="2"/>
  <c r="J365" i="2"/>
  <c r="J359" i="2"/>
  <c r="BK338" i="2"/>
  <c r="J316" i="2"/>
  <c r="J289" i="2"/>
  <c r="J270" i="2"/>
  <c r="J256" i="2"/>
  <c r="J235" i="2"/>
  <c r="J215" i="2"/>
  <c r="BK197" i="2"/>
  <c r="J164" i="2"/>
  <c r="J137" i="2"/>
  <c r="J122" i="2"/>
  <c r="BK388" i="2"/>
  <c r="J367" i="2"/>
  <c r="J347" i="2"/>
  <c r="J331" i="2"/>
  <c r="BK307" i="2"/>
  <c r="BK283" i="2"/>
  <c r="J261" i="2"/>
  <c r="J241" i="2"/>
  <c r="BK194" i="2"/>
  <c r="BK179" i="2"/>
  <c r="J167" i="2"/>
  <c r="J140" i="2"/>
  <c r="J114" i="2"/>
  <c r="J403" i="2"/>
  <c r="J369" i="2"/>
  <c r="BK356" i="2"/>
  <c r="BK333" i="2"/>
  <c r="BK323" i="2"/>
  <c r="J301" i="2"/>
  <c r="J283" i="2"/>
  <c r="BK274" i="2"/>
  <c r="J251" i="2"/>
  <c r="J225" i="2"/>
  <c r="BK202" i="2"/>
  <c r="BK181" i="2"/>
  <c r="BK162" i="2"/>
  <c r="BK137" i="2"/>
  <c r="BK107" i="2"/>
  <c r="BK316" i="2"/>
  <c r="J294" i="2"/>
  <c r="J274" i="2"/>
  <c r="BK243" i="2"/>
  <c r="J237" i="2"/>
  <c r="BK223" i="2"/>
  <c r="J204" i="2"/>
  <c r="J183" i="2"/>
  <c r="BK158" i="2"/>
  <c r="J145" i="2"/>
  <c r="J111" i="2"/>
  <c r="AS54" i="1"/>
  <c r="BK382" i="2"/>
  <c r="BK367" i="2"/>
  <c r="J349" i="2"/>
  <c r="BK328" i="2"/>
  <c r="BK294" i="2"/>
  <c r="J272" i="2"/>
  <c r="BK259" i="2"/>
  <c r="BK237" i="2"/>
  <c r="J228" i="2"/>
  <c r="J212" i="2"/>
  <c r="BK191" i="2"/>
  <c r="BK142" i="2"/>
  <c r="J125" i="2"/>
  <c r="BK103" i="2"/>
  <c r="BK369" i="2"/>
  <c r="J341" i="2"/>
  <c r="J323" i="2"/>
  <c r="BK292" i="2"/>
  <c r="J268" i="2"/>
  <c r="BK251" i="2"/>
  <c r="BK212" i="2"/>
  <c r="J188" i="2"/>
  <c r="BK175" i="2"/>
  <c r="BK145" i="2"/>
  <c r="J116" i="2"/>
  <c r="BK403" i="2"/>
  <c r="BK394" i="2"/>
  <c r="BK365" i="2"/>
  <c r="J352" i="2"/>
  <c r="BK331" i="2"/>
  <c r="BK321" i="2"/>
  <c r="BK287" i="2"/>
  <c r="BK281" i="2"/>
  <c r="J266" i="2"/>
  <c r="J249" i="2"/>
  <c r="J231" i="2"/>
  <c r="BK207" i="2"/>
  <c r="BK188" i="2"/>
  <c r="J179" i="2"/>
  <c r="BK167" i="2"/>
  <c r="BK129" i="2"/>
  <c r="J119" i="2"/>
  <c r="J325" i="2"/>
  <c r="J285" i="2"/>
  <c r="BK272" i="2"/>
  <c r="J259" i="2"/>
  <c r="BK235" i="2"/>
  <c r="BK217" i="2"/>
  <c r="J200" i="2"/>
  <c r="BK164" i="2"/>
  <c r="BK148" i="2"/>
  <c r="BK114" i="2"/>
  <c r="BK92" i="2" l="1"/>
  <c r="J92" i="2" s="1"/>
  <c r="J62" i="2" s="1"/>
  <c r="P92" i="2"/>
  <c r="R92" i="2"/>
  <c r="T92" i="2"/>
  <c r="BK147" i="2"/>
  <c r="J147" i="2"/>
  <c r="J63" i="2"/>
  <c r="P147" i="2"/>
  <c r="R147" i="2"/>
  <c r="T147" i="2"/>
  <c r="BK166" i="2"/>
  <c r="J166" i="2" s="1"/>
  <c r="J64" i="2" s="1"/>
  <c r="P166" i="2"/>
  <c r="R166" i="2"/>
  <c r="T166" i="2"/>
  <c r="BK206" i="2"/>
  <c r="J206" i="2"/>
  <c r="J65" i="2"/>
  <c r="P206" i="2"/>
  <c r="R206" i="2"/>
  <c r="T206" i="2"/>
  <c r="BK245" i="2"/>
  <c r="J245" i="2" s="1"/>
  <c r="J66" i="2" s="1"/>
  <c r="P245" i="2"/>
  <c r="R245" i="2"/>
  <c r="T245" i="2"/>
  <c r="BK278" i="2"/>
  <c r="J278" i="2" s="1"/>
  <c r="J67" i="2" s="1"/>
  <c r="P278" i="2"/>
  <c r="R278" i="2"/>
  <c r="T278" i="2"/>
  <c r="BK371" i="2"/>
  <c r="J371" i="2" s="1"/>
  <c r="J68" i="2" s="1"/>
  <c r="P371" i="2"/>
  <c r="R371" i="2"/>
  <c r="T371" i="2"/>
  <c r="BK400" i="2"/>
  <c r="J400" i="2" s="1"/>
  <c r="J69" i="2" s="1"/>
  <c r="P400" i="2"/>
  <c r="R400" i="2"/>
  <c r="T400" i="2"/>
  <c r="J52" i="2"/>
  <c r="F55" i="2"/>
  <c r="E79" i="2"/>
  <c r="F85" i="2"/>
  <c r="BE103" i="2"/>
  <c r="BE122" i="2"/>
  <c r="BE151" i="2"/>
  <c r="BE194" i="2"/>
  <c r="BE200" i="2"/>
  <c r="BE207" i="2"/>
  <c r="BE251" i="2"/>
  <c r="BE254" i="2"/>
  <c r="BE259" i="2"/>
  <c r="BE261" i="2"/>
  <c r="BE264" i="2"/>
  <c r="BE276" i="2"/>
  <c r="BE279" i="2"/>
  <c r="BE287" i="2"/>
  <c r="BE289" i="2"/>
  <c r="BE294" i="2"/>
  <c r="BE311" i="2"/>
  <c r="BE318" i="2"/>
  <c r="BE323" i="2"/>
  <c r="J54" i="2"/>
  <c r="BE99" i="2"/>
  <c r="BE135" i="2"/>
  <c r="BE137" i="2"/>
  <c r="BE145" i="2"/>
  <c r="BE148" i="2"/>
  <c r="BE155" i="2"/>
  <c r="BE191" i="2"/>
  <c r="BE212" i="2"/>
  <c r="BE225" i="2"/>
  <c r="BE239" i="2"/>
  <c r="BE292" i="2"/>
  <c r="BE301" i="2"/>
  <c r="BE307" i="2"/>
  <c r="BE352" i="2"/>
  <c r="BE359" i="2"/>
  <c r="BE378" i="2"/>
  <c r="BE382" i="2"/>
  <c r="BE394" i="2"/>
  <c r="BE401" i="2"/>
  <c r="BE403" i="2"/>
  <c r="BE107" i="2"/>
  <c r="BE111" i="2"/>
  <c r="BE116" i="2"/>
  <c r="BE119" i="2"/>
  <c r="BE125" i="2"/>
  <c r="BE140" i="2"/>
  <c r="BE142" i="2"/>
  <c r="BE162" i="2"/>
  <c r="BE175" i="2"/>
  <c r="BE181" i="2"/>
  <c r="BE185" i="2"/>
  <c r="BE188" i="2"/>
  <c r="BE197" i="2"/>
  <c r="BE202" i="2"/>
  <c r="BE204" i="2"/>
  <c r="BE215" i="2"/>
  <c r="BE220" i="2"/>
  <c r="BE223" i="2"/>
  <c r="BE228" i="2"/>
  <c r="BE231" i="2"/>
  <c r="BE233" i="2"/>
  <c r="BE235" i="2"/>
  <c r="BE241" i="2"/>
  <c r="BE243" i="2"/>
  <c r="BE246" i="2"/>
  <c r="BE249" i="2"/>
  <c r="BE256" i="2"/>
  <c r="BE270" i="2"/>
  <c r="BE272" i="2"/>
  <c r="BE274" i="2"/>
  <c r="BE281" i="2"/>
  <c r="BE285" i="2"/>
  <c r="BE325" i="2"/>
  <c r="BE331" i="2"/>
  <c r="BE333" i="2"/>
  <c r="BE347" i="2"/>
  <c r="BE363" i="2"/>
  <c r="BE367" i="2"/>
  <c r="BE369" i="2"/>
  <c r="BE93" i="2"/>
  <c r="BE114" i="2"/>
  <c r="BE129" i="2"/>
  <c r="BE158" i="2"/>
  <c r="BE164" i="2"/>
  <c r="BE167" i="2"/>
  <c r="BE172" i="2"/>
  <c r="BE177" i="2"/>
  <c r="BE179" i="2"/>
  <c r="BE183" i="2"/>
  <c r="BE217" i="2"/>
  <c r="BE237" i="2"/>
  <c r="BE266" i="2"/>
  <c r="BE268" i="2"/>
  <c r="BE283" i="2"/>
  <c r="BE316" i="2"/>
  <c r="BE321" i="2"/>
  <c r="BE328" i="2"/>
  <c r="BE335" i="2"/>
  <c r="BE338" i="2"/>
  <c r="BE341" i="2"/>
  <c r="BE349" i="2"/>
  <c r="BE356" i="2"/>
  <c r="BE361" i="2"/>
  <c r="BE365" i="2"/>
  <c r="BE372" i="2"/>
  <c r="BE388" i="2"/>
  <c r="F35" i="2"/>
  <c r="BB55" i="1" s="1"/>
  <c r="BB54" i="1" s="1"/>
  <c r="AX54" i="1" s="1"/>
  <c r="F34" i="2"/>
  <c r="BA55" i="1" s="1"/>
  <c r="BA54" i="1" s="1"/>
  <c r="W30" i="1" s="1"/>
  <c r="F36" i="2"/>
  <c r="BC55" i="1" s="1"/>
  <c r="BC54" i="1" s="1"/>
  <c r="W32" i="1" s="1"/>
  <c r="J34" i="2"/>
  <c r="AW55" i="1" s="1"/>
  <c r="F37" i="2"/>
  <c r="BD55" i="1" s="1"/>
  <c r="BD54" i="1" s="1"/>
  <c r="W33" i="1" s="1"/>
  <c r="T91" i="2" l="1"/>
  <c r="T90" i="2" s="1"/>
  <c r="T89" i="2" s="1"/>
  <c r="P91" i="2"/>
  <c r="P90" i="2" s="1"/>
  <c r="P89" i="2" s="1"/>
  <c r="AU55" i="1" s="1"/>
  <c r="AU54" i="1" s="1"/>
  <c r="R91" i="2"/>
  <c r="R90" i="2" s="1"/>
  <c r="R89" i="2" s="1"/>
  <c r="BK91" i="2"/>
  <c r="J91" i="2" s="1"/>
  <c r="J61" i="2" s="1"/>
  <c r="AW54" i="1"/>
  <c r="AK30" i="1" s="1"/>
  <c r="W31" i="1"/>
  <c r="F33" i="2"/>
  <c r="AZ55" i="1" s="1"/>
  <c r="AZ54" i="1" s="1"/>
  <c r="W29" i="1" s="1"/>
  <c r="AY54" i="1"/>
  <c r="J33" i="2"/>
  <c r="AV55" i="1" s="1"/>
  <c r="AT55" i="1" s="1"/>
  <c r="BK90" i="2" l="1"/>
  <c r="J90" i="2" s="1"/>
  <c r="J60" i="2" s="1"/>
  <c r="AV54" i="1"/>
  <c r="AK29" i="1" s="1"/>
  <c r="BK89" i="2" l="1"/>
  <c r="J89" i="2"/>
  <c r="J59" i="2" s="1"/>
  <c r="AT54" i="1"/>
  <c r="J30" i="2" l="1"/>
  <c r="AG55" i="1"/>
  <c r="AG54" i="1"/>
  <c r="AK26" i="1" s="1"/>
  <c r="AK35" i="1" s="1"/>
  <c r="AN54" i="1" l="1"/>
  <c r="AN55" i="1"/>
  <c r="J39" i="2"/>
</calcChain>
</file>

<file path=xl/sharedStrings.xml><?xml version="1.0" encoding="utf-8"?>
<sst xmlns="http://schemas.openxmlformats.org/spreadsheetml/2006/main" count="3508" uniqueCount="863">
  <si>
    <t>Export Komplet</t>
  </si>
  <si>
    <t>VZ</t>
  </si>
  <si>
    <t>2.0</t>
  </si>
  <si>
    <t/>
  </si>
  <si>
    <t>False</t>
  </si>
  <si>
    <t>{60adec46-175c-4c60-afd2-d1c8b912332c}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</si>
  <si>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</si>
  <si>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</si>
  <si>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</si>
  <si>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</si>
  <si>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</si>
  <si>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</si>
  <si>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</si>
  <si>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</si>
  <si>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</si>
  <si>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RPS-23795-04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</si>
  <si>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</si>
  <si>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</si>
  <si>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Kompostárna Třebovice</t>
  </si>
  <si>
    <t>KSO:</t>
  </si>
  <si>
    <t>CC-CZ:</t>
  </si>
  <si>
    <t>Místo:</t>
  </si>
  <si>
    <t>Třebovice</t>
  </si>
  <si>
    <t>Datum: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</si>
  <si>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</si>
  <si>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</si>
  <si>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</si>
  <si>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</si>
  <si>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</si>
  <si>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</si>
  <si>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</si>
  <si>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Zpracovatel:</t>
  </si>
  <si>
    <t>25900056</t>
  </si>
  <si>
    <t>CZ25900056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</si>
  <si>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</si>
  <si>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</si>
  <si>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</si>
  <si>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</si>
  <si>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</si>
  <si>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</si>
  <si>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</si>
  <si>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</si>
  <si>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</si>
  <si>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</si>
  <si>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</si>
  <si>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</si>
  <si>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</si>
  <si>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</si>
  <si>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</si>
  <si>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</si>
  <si>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</si>
  <si>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</si>
  <si>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</si>
  <si>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</si>
  <si>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</si>
  <si>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</si>
  <si>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</si>
  <si>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</si>
  <si>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</si>
  <si>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</si>
  <si>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</si>
  <si>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</si>
  <si>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</si>
  <si>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</si>
  <si>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</si>
  <si>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</si>
  <si>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</si>
  <si>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</si>
  <si>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</si>
  <si>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</si>
  <si>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</si>
  <si>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</si>
  <si>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</si>
  <si>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</si>
  <si>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</si>
  <si>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</si>
  <si>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Terénní úpravy a zpevněné plochy</t>
  </si>
  <si>
    <t>STA</t>
  </si>
  <si>
    <t>1</t>
  </si>
  <si>
    <t>{48137352-f32f-4f55-b0e4-381c1539f918}</t>
  </si>
  <si>
    <t>2</t>
  </si>
  <si>
    <t>KRYCÍ LIST SOUPISU PRACÍ</t>
  </si>
  <si>
    <t>Objekt:</t>
  </si>
  <si>
    <t>SO 01 - Terénní úpravy a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</si>
  <si>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</si>
  <si>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</si>
  <si>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</si>
  <si>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</si>
  <si>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</si>
  <si>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</si>
  <si>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</si>
  <si>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  18 - Zemní práce - povrchové úpravy terénu</t>
  </si>
  <si>
    <t xml:space="preserve">      5 - Komunikace pozemní</t>
  </si>
  <si>
    <t xml:space="preserve">      89 - Ostatní konstrukce</t>
  </si>
  <si>
    <t xml:space="preserve">      91 - Doplňující konstrukce a práce pozemních komunikací, letišť a ploch</t>
  </si>
  <si>
    <t xml:space="preserve">      93 - Různé dokončovací konstrukce a práce inženýrských staveb</t>
  </si>
  <si>
    <t xml:space="preserve">    2 - Zakládání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</si>
  <si>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</si>
  <si>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</si>
  <si>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</si>
  <si>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</si>
  <si>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</si>
  <si>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</si>
  <si>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</si>
  <si>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</si>
  <si>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</si>
  <si>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</si>
  <si>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</si>
  <si>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</si>
  <si>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</si>
  <si>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</si>
  <si>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</si>
  <si>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</si>
  <si>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</si>
  <si>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</si>
  <si>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13</t>
  </si>
  <si>
    <t>Zemní práce - hloubené vykopávky</t>
  </si>
  <si>
    <t>K</t>
  </si>
  <si>
    <t>122251106</t>
  </si>
  <si>
    <t>Odkopávky a prokopávky nezapažené v hornině třídy těžitelnosti I, skupiny 3 objem do 5000 m3 strojně</t>
  </si>
  <si>
    <t>m3</t>
  </si>
  <si>
    <t>CS ÚRS 2020 02</t>
  </si>
  <si>
    <t>4</t>
  </si>
  <si>
    <t>3</t>
  </si>
  <si>
    <t>1048851337</t>
  </si>
  <si>
    <t>PP</t>
  </si>
  <si>
    <t>Odkopávky a prokopávky nezapažené strojně v hornině třídy těžitelnosti I skupiny 3 přes 1 000 do 5 000 m3</t>
  </si>
  <si>
    <t>P</t>
  </si>
  <si>
    <t xml:space="preserve">Poznámka k položce:_x000D_
Pracovní příčné řezy_x000D_
základ propustku_x000D_
</t>
  </si>
  <si>
    <t>VV</t>
  </si>
  <si>
    <t>5353,8</t>
  </si>
  <si>
    <t>14*3,6*0,7+5,7*3*0,7</t>
  </si>
  <si>
    <t>Součet</t>
  </si>
  <si>
    <t>132351103</t>
  </si>
  <si>
    <t>Hloubení rýh nezapažených  š do 800 mm v hornině třídy těžitelnosti II, skupiny 4 objem do 100 m3 strojně</t>
  </si>
  <si>
    <t>2053825114</t>
  </si>
  <si>
    <t>Hloubení nezapažených rýh šířky do 800 mm strojně s urovnáním dna do předepsaného profilu a spádu v hornině třídy těžitelnosti II skupiny 4 přes 50 do 100 m3</t>
  </si>
  <si>
    <t>Poznámka k položce:_x000D_
trativod, odvodňovací žlab</t>
  </si>
  <si>
    <t>152*0,4*0,5+6*0,2*0,48</t>
  </si>
  <si>
    <t>132251254</t>
  </si>
  <si>
    <t>Hloubení rýh nezapažených š do 2000 mm v hornině třídy těžitelnosti I, skupiny 3 objem do 500 m3 strojně</t>
  </si>
  <si>
    <t>1036044618</t>
  </si>
  <si>
    <t>Hloubení nezapažených rýh šířky přes 800 do 2 000 mm strojně s urovnáním dna do předepsaného profilu a spádu v hornině třídy těžitelnosti I skupiny 3 přes 100 do 500 m3</t>
  </si>
  <si>
    <t>Poznámka k položce:_x000D_
příkop</t>
  </si>
  <si>
    <t>228*2*0,8</t>
  </si>
  <si>
    <t>133254103</t>
  </si>
  <si>
    <t>Hloubení šachet zapažených v hornině třídy těžitelnosti I, skupiny 3 objem do 100 m3</t>
  </si>
  <si>
    <t>-533646511</t>
  </si>
  <si>
    <t>Hloubení zapažených šachet strojně v hornině třídy těžitelnosti I skupiny 3 přes 50 do 100 m3</t>
  </si>
  <si>
    <t>Poznámka k položce:_x000D_
horské vpusti, vpusti</t>
  </si>
  <si>
    <t>1,5*1,5*2,9*3+1,5*2*1,9</t>
  </si>
  <si>
    <t>5</t>
  </si>
  <si>
    <t>151101201</t>
  </si>
  <si>
    <t>Zřízení příložného pažení stěn výkopu hl do 4 m</t>
  </si>
  <si>
    <t>m2</t>
  </si>
  <si>
    <t>716203344</t>
  </si>
  <si>
    <t>Zřízení pažení stěn výkopu bez rozepření nebo vzepření příložné, hloubky do 4 m</t>
  </si>
  <si>
    <t>6*2,9*3+7*1,9</t>
  </si>
  <si>
    <t>6</t>
  </si>
  <si>
    <t>151101211</t>
  </si>
  <si>
    <t>Odstranění příložného pažení stěn hl do 4 m</t>
  </si>
  <si>
    <t>-865578371</t>
  </si>
  <si>
    <t>Odstranění pažení stěn výkopu bez rozepření nebo vzepření s uložením pažin na vzdálenost do 3 m od okraje výkopu příložné, hloubky do 4 m</t>
  </si>
  <si>
    <t>94</t>
  </si>
  <si>
    <t>122652115</t>
  </si>
  <si>
    <t>Vykopávky v zemnících na suchu pro silnice a dálnice v hornině třídy těžitelnosti III objem do 1 000 m3 strojně</t>
  </si>
  <si>
    <t>497925698</t>
  </si>
  <si>
    <t>Vykopávky v zemnících na suchu pro silnice a dálnice strojně zapažené i nezapažené v hornině třídy těžitelnosti III přes 500 do 1 000 m3</t>
  </si>
  <si>
    <t>Poznámka k položce:_x000D_
Materiál násypu</t>
  </si>
  <si>
    <t>95</t>
  </si>
  <si>
    <t>162751117</t>
  </si>
  <si>
    <t>Vodorovné přemístění do 10000 m výkopku/sypaniny z horniny třídy těžitelnosti I, skupiny 1 až 3</t>
  </si>
  <si>
    <t>1540522109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</si>
  <si>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</si>
  <si>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ponecháno pro rekultivaci</t>
  </si>
  <si>
    <t>7</t>
  </si>
  <si>
    <t>171151103</t>
  </si>
  <si>
    <t>Uložení sypaniny z hornin soudržných do násypů zhutněných strojně</t>
  </si>
  <si>
    <t>1210956268</t>
  </si>
  <si>
    <t>Uložení sypanin do násypů strojně s rozprostřením sypaniny ve vrstvách a s hrubým urovnáním zhutněných z hornin soudržných jakékoliv třídy těžitelnosti</t>
  </si>
  <si>
    <t>Poznámka k položce:_x000D_
zpev. plochy, propustek_x000D_
- část zpev. plochy a příjezd komunikace</t>
  </si>
  <si>
    <t>9</t>
  </si>
  <si>
    <t>162351103</t>
  </si>
  <si>
    <t>Vodorovné přemístění do 500 m výkopku/sypaniny z horniny třídy těžitelnosti I, skupiny 1 až 3</t>
  </si>
  <si>
    <t>231961978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</si>
  <si>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</si>
  <si>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5401,05+30,976+364,8+25,275</t>
  </si>
  <si>
    <t>8</t>
  </si>
  <si>
    <t>174151101</t>
  </si>
  <si>
    <t>Zásyp jam, šachet rýh nebo kolem objektů sypaninou se zhutněním</t>
  </si>
  <si>
    <t>-1995276995</t>
  </si>
  <si>
    <t>Zásyp sypaninou z jakékoliv horniny strojně s uložením výkopku ve vrstvách se zhutněním jam, šachet, rýh nebo kolem objektů v těchto vykopávkách</t>
  </si>
  <si>
    <t>Poznámka k položce:_x000D_
propustek kolem základů - těsnící vrstva</t>
  </si>
  <si>
    <t>22</t>
  </si>
  <si>
    <t>6,8*6+3,10*2</t>
  </si>
  <si>
    <t>10</t>
  </si>
  <si>
    <t>M</t>
  </si>
  <si>
    <t>58331200</t>
  </si>
  <si>
    <t>štěrkopísek netříděný zásypový</t>
  </si>
  <si>
    <t>t</t>
  </si>
  <si>
    <t>1592408525</t>
  </si>
  <si>
    <t>11</t>
  </si>
  <si>
    <t>175151101</t>
  </si>
  <si>
    <t>Obsypání potrubí strojně sypaninou bez prohození, uloženou do 3 m</t>
  </si>
  <si>
    <t>885468278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</si>
  <si>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</si>
  <si>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10,10*2*0,9</t>
  </si>
  <si>
    <t>12</t>
  </si>
  <si>
    <t>598119282</t>
  </si>
  <si>
    <t>181951112</t>
  </si>
  <si>
    <t>Úprava pláně v hornině třídy těžitelnosti I, skupiny 1 až 3 se zhutněním strojně</t>
  </si>
  <si>
    <t>-152990773</t>
  </si>
  <si>
    <t>Úprava pláně vyrovnáním výškových rozdílů strojně v hornině třídy těžitelnosti I, skupiny 1 až 3 se zhutněním</t>
  </si>
  <si>
    <t>4891+477+60+37</t>
  </si>
  <si>
    <t>14</t>
  </si>
  <si>
    <t>043154000</t>
  </si>
  <si>
    <t>Zkoušky hutnicí</t>
  </si>
  <si>
    <t>kus</t>
  </si>
  <si>
    <t>1024</t>
  </si>
  <si>
    <t>290494979</t>
  </si>
  <si>
    <t>18</t>
  </si>
  <si>
    <t>Zemní práce - povrchové úpravy terénu</t>
  </si>
  <si>
    <t>182303111</t>
  </si>
  <si>
    <t>Doplnění zeminy nebo substrátu na travnatých plochách tl 50 mm rovina v rovinně a svahu do 1:5</t>
  </si>
  <si>
    <t>373862668</t>
  </si>
  <si>
    <t>Doplnění zeminy nebo substrátu na travnatých plochách tloušťky do 50 mm v rovině nebo na svahu do 1:5</t>
  </si>
  <si>
    <t>(2538+152)*3</t>
  </si>
  <si>
    <t>92</t>
  </si>
  <si>
    <t>122652114</t>
  </si>
  <si>
    <t>Vykopávky v zemnících na suchu pro silnice a dálnice v hornině třídy těžitelnosti III objem do 500 m3 strojně</t>
  </si>
  <si>
    <t>973252028</t>
  </si>
  <si>
    <t>Vykopávky v zemnících na suchu pro silnice a dálnice strojně zapažené i nezapažené v hornině třídy těžitelnosti III přes 100 do 500 m3</t>
  </si>
  <si>
    <t>Poznámka k položce:_x000D_
ornice pro zatravnění</t>
  </si>
  <si>
    <t>2690*0,15</t>
  </si>
  <si>
    <t>93</t>
  </si>
  <si>
    <t>-772303950</t>
  </si>
  <si>
    <t>16</t>
  </si>
  <si>
    <t>181451131</t>
  </si>
  <si>
    <t>Založení parkového trávníku výsevem plochy přes 1000 m2 v rovině a ve svahu do 1:5</t>
  </si>
  <si>
    <t>-1654642535</t>
  </si>
  <si>
    <t>Založení trávníku na půdě předem připravené plochy přes 1000 m2 výsevem včetně utažení parkového v rovině nebo na svahu do 1:5</t>
  </si>
  <si>
    <t>Poznámka k položce:_x000D_
vč. osiva,zavlažování a hnojení</t>
  </si>
  <si>
    <t>2538+152</t>
  </si>
  <si>
    <t>17</t>
  </si>
  <si>
    <t>182151111</t>
  </si>
  <si>
    <t>Svahování v zářezech v hornině třídy těžitelnosti I, skupiny 1 až 3 strojně</t>
  </si>
  <si>
    <t>358753611</t>
  </si>
  <si>
    <t>Svahování trvalých svahů do projektovaných profilů strojně s potřebným přemístěním výkopku při svahování v zářezech v hornině třídy těžitelnosti I, skupiny 1 až 3</t>
  </si>
  <si>
    <t>182251101</t>
  </si>
  <si>
    <t>Svahování násypů strojně</t>
  </si>
  <si>
    <t>1918287866</t>
  </si>
  <si>
    <t>Svahování trvalých svahů do projektovaných profilů strojně s potřebným přemístěním výkopku při svahování násypů v jakékoliv hornině</t>
  </si>
  <si>
    <t>Komunikace pozemní</t>
  </si>
  <si>
    <t>19</t>
  </si>
  <si>
    <t>564851111</t>
  </si>
  <si>
    <t>Podklad ze štěrkodrtě ŠD tl 150 mm</t>
  </si>
  <si>
    <t>1540605006</t>
  </si>
  <si>
    <t>Podklad ze štěrkodrti ŠD s rozprostřením a zhutněním, po zhutnění tl. 150 mm</t>
  </si>
  <si>
    <t>37</t>
  </si>
  <si>
    <t>(4891+477)*2</t>
  </si>
  <si>
    <t>91</t>
  </si>
  <si>
    <t>564971315</t>
  </si>
  <si>
    <t>Podklad z betonového recyklátu tl 250 mm</t>
  </si>
  <si>
    <t>-389937567</t>
  </si>
  <si>
    <t>Podklad nebo podsyp z betonového recyklátu s rozprostřením a zhutněním, po zhutnění tl. 250 mm</t>
  </si>
  <si>
    <t>Poznámka k položce:_x000D_
aktivní zóna/výměna podloží</t>
  </si>
  <si>
    <t>28</t>
  </si>
  <si>
    <t>561121114</t>
  </si>
  <si>
    <t>Podklad z mechanicky zpevněné zeminy MZ tl 300 mm</t>
  </si>
  <si>
    <t>-1948185107</t>
  </si>
  <si>
    <t>Zřízení podkladu nebo ochranné vrstvy vozovky z mechanicky zpevněné zeminy MZ bez přidání pojiva nebo vylepšovacího materiálu, s rozprostřením, vlhčením, promísením a zhutněním, tloušťka po zhutnění 300 mm</t>
  </si>
  <si>
    <t>30</t>
  </si>
  <si>
    <t>594511111</t>
  </si>
  <si>
    <t>Dlažba z lomového kamene s provedením lože z betonu</t>
  </si>
  <si>
    <t>1453524051</t>
  </si>
  <si>
    <t>Dlažba nebo přídlažba z lomového kamene lomařsky upraveného rigolového v ploše vodorovné nebo ve sklonu tl. do 250 mm, bez vyplnění spár, s provedením lože tl. 50 mm z betonu</t>
  </si>
  <si>
    <t>34</t>
  </si>
  <si>
    <t>596811220</t>
  </si>
  <si>
    <t>Kladení betonové dlažby komunikací pro pěší do lože z kameniva vel do 0,25 m2 plochy do 50 m2</t>
  </si>
  <si>
    <t>-465261693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</si>
  <si>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</si>
  <si>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35</t>
  </si>
  <si>
    <t>59245601</t>
  </si>
  <si>
    <t>dlažba desková betonová 500x500x50mm přírodní</t>
  </si>
  <si>
    <t>679121754</t>
  </si>
  <si>
    <t>29</t>
  </si>
  <si>
    <t>dodmtž-29</t>
  </si>
  <si>
    <t>Zatravňovací vrstva tl. 50 mm</t>
  </si>
  <si>
    <t>-618821</t>
  </si>
  <si>
    <t>25</t>
  </si>
  <si>
    <t>577165141</t>
  </si>
  <si>
    <t>Asfaltový beton vrstva obrusná ACO 16 (ABH) tl 70 mm š přes 3 m z modifikovaného asfaltu</t>
  </si>
  <si>
    <t>1642741265</t>
  </si>
  <si>
    <t>Asfaltový beton vrstva obrusná ACO 16 (ABH) s rozprostřením a zhutněním z modifikovaného asfaltu v pruhu šířky přes 3 m, po zhutnění tl. 70 mm</t>
  </si>
  <si>
    <t>4891+477</t>
  </si>
  <si>
    <t>577134111</t>
  </si>
  <si>
    <t>Asfaltový beton vrstva obrusná ACO 11 (ABS) tř. I tl 40 mm š do 3 m z nemodifikovaného asfaltu</t>
  </si>
  <si>
    <t>CS ÚRS 2020 01</t>
  </si>
  <si>
    <t>1427447932</t>
  </si>
  <si>
    <t>Asfaltový beton vrstva obrusná ACO 11 (ABS) s rozprostřením a se zhutněním z nemodifikovaného asfaltu v pruhu šířky do 3 m tř. I, po zhutnění tl. 40 mm</t>
  </si>
  <si>
    <t>Poznámka k položce:_x000D_
 (viz. příloha: B,D1.1, D.1.1.2.b, D.1.1.2.d)</t>
  </si>
  <si>
    <t>573211107</t>
  </si>
  <si>
    <t>Postřik živičný spojovací z asfaltu v množství 0,30 kg/m2</t>
  </si>
  <si>
    <t>313051889</t>
  </si>
  <si>
    <t>Postřik spojovací PS bez posypu kamenivem z asfaltu silničního, v množství 0,30 kg/m2</t>
  </si>
  <si>
    <t>23</t>
  </si>
  <si>
    <t>573111112</t>
  </si>
  <si>
    <t>Postřik živičný infiltrační s posypem z asfaltu množství 1 kg/m2</t>
  </si>
  <si>
    <t>-1633170598</t>
  </si>
  <si>
    <t>Postřik infiltrační PI z asfaltu silničního s posypem kamenivem, v množství 1,00 kg/m2</t>
  </si>
  <si>
    <t>24</t>
  </si>
  <si>
    <t>919732221</t>
  </si>
  <si>
    <t>Styčná spára napojení nového živičného povrchu na stávající za tepla š 15 mm hl 25 mm bez prořezání</t>
  </si>
  <si>
    <t>m</t>
  </si>
  <si>
    <t>-1346478667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</si>
  <si>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</si>
  <si>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26</t>
  </si>
  <si>
    <t>919721131</t>
  </si>
  <si>
    <t>Geomříž pro stabilizaci podkladu tuhá trojosá z PP tl 4 mm</t>
  </si>
  <si>
    <t>298012848</t>
  </si>
  <si>
    <t>Geomříž pro stabilizaci podkladu tuhá trojosá z polypropylenu tloušťka 4 mm</t>
  </si>
  <si>
    <t>27</t>
  </si>
  <si>
    <t>919726122</t>
  </si>
  <si>
    <t>Geotextilie pro ochranu, separaci a filtraci netkaná měrná hmotnost do 300 g/m2</t>
  </si>
  <si>
    <t>-356987282</t>
  </si>
  <si>
    <t>Geotextilie netkaná pro ochranu, separaci nebo filtraci měrná hmotnost přes 200 do 300 g/m2</t>
  </si>
  <si>
    <t>32</t>
  </si>
  <si>
    <t>-2142379747</t>
  </si>
  <si>
    <t>89</t>
  </si>
  <si>
    <t>Ostatní konstrukce</t>
  </si>
  <si>
    <t>31</t>
  </si>
  <si>
    <t>452311161</t>
  </si>
  <si>
    <t>Podkladní desky z betonu prostého tř. C 25/30 otevřený výkop</t>
  </si>
  <si>
    <t>-1691459857</t>
  </si>
  <si>
    <t>Podkladní a zajišťovací konstrukce z betonu prostého v otevřeném výkopu desky pod potrubí, stoky a drobné objekty z betonu tř. C 25/30</t>
  </si>
  <si>
    <t>1,6*0,3*0,5*2</t>
  </si>
  <si>
    <t>1,6*0,3*0,9*4</t>
  </si>
  <si>
    <t>33</t>
  </si>
  <si>
    <t>452351101</t>
  </si>
  <si>
    <t>Bednění podkladních desek nebo bloků nebo sedlového lože otevřený výkop</t>
  </si>
  <si>
    <t>1394954686</t>
  </si>
  <si>
    <t>Bednění podkladních a zajišťovacích konstrukcí v otevřeném výkopu desek nebo sedlových loží pod potrubí, stoky a drobné objekty</t>
  </si>
  <si>
    <t>3,8*0,5*2+3,8*0,9*4</t>
  </si>
  <si>
    <t>36</t>
  </si>
  <si>
    <t>895931111</t>
  </si>
  <si>
    <t>Vpusti kanalizační horské z betonu prostého tř. C 12/15 velikosti 1500/880/1530 mm</t>
  </si>
  <si>
    <t>-1322098763</t>
  </si>
  <si>
    <t>452386121</t>
  </si>
  <si>
    <t>Vyrovnávací prstenec z betonu prostého tř. C 25/30 v do 200 mm</t>
  </si>
  <si>
    <t>-458635938</t>
  </si>
  <si>
    <t>Podkladní a vyrovnávací konstrukce z betonu vyrovnávací prstence z prostého betonu tř. C 25/30 pod poklopy a mříže, výšky přes 100 do 200 mm</t>
  </si>
  <si>
    <t>Poznámka k položce:_x000D_
 (viz. příloha: B, D.1-02, D.1-08)</t>
  </si>
  <si>
    <t>38</t>
  </si>
  <si>
    <t>899203112</t>
  </si>
  <si>
    <t>Osazení mříží litinových včetně rámů a košů na bahno pro třídu zatížení B125, C250</t>
  </si>
  <si>
    <t>1153988626</t>
  </si>
  <si>
    <t>39</t>
  </si>
  <si>
    <t>dodávka-62</t>
  </si>
  <si>
    <t>Kompozitní mříž se žebry a rámem v.130 mm C250</t>
  </si>
  <si>
    <t>1071469897</t>
  </si>
  <si>
    <t>75</t>
  </si>
  <si>
    <t>895941311</t>
  </si>
  <si>
    <t>Zřízení vpusti kanalizační uliční z betonových dílců typ UVB-50</t>
  </si>
  <si>
    <t>-679817122</t>
  </si>
  <si>
    <t>Poznámka k položce:_x000D_
(viz. příloha B, D.1.1, D.1.2b, D.1.2f)</t>
  </si>
  <si>
    <t>76</t>
  </si>
  <si>
    <t>899204112</t>
  </si>
  <si>
    <t>Osazení mříží litinových včetně rámů a košů na bahno pro třídu zatížení D400, E600</t>
  </si>
  <si>
    <t>-1386202038</t>
  </si>
  <si>
    <t>77</t>
  </si>
  <si>
    <t>59223864</t>
  </si>
  <si>
    <t>prstenec pro uliční vpusť vyrovnávací betonový 390x60x80mm</t>
  </si>
  <si>
    <t>1552881527</t>
  </si>
  <si>
    <t>79</t>
  </si>
  <si>
    <t>59223820</t>
  </si>
  <si>
    <t>vpusť uliční skruž betonová 590x500x50mm s osazením na kalový koš pro těžké naplaveniny</t>
  </si>
  <si>
    <t>-1397302792</t>
  </si>
  <si>
    <t>84</t>
  </si>
  <si>
    <t>59223826</t>
  </si>
  <si>
    <t>vpusť uliční skruž betonová 590x500x50mm</t>
  </si>
  <si>
    <t>-1510862703</t>
  </si>
  <si>
    <t>80</t>
  </si>
  <si>
    <t>dodávka-33</t>
  </si>
  <si>
    <t>Průběžný dílec s odtokem a zápachovou uzávěrou 500/645 DN 150</t>
  </si>
  <si>
    <t>-96890397</t>
  </si>
  <si>
    <t>81</t>
  </si>
  <si>
    <t>dodávka-34</t>
  </si>
  <si>
    <t>Spodní dílec s kalištěm 500/525</t>
  </si>
  <si>
    <t>-1846787235</t>
  </si>
  <si>
    <t>82</t>
  </si>
  <si>
    <t>dodávka-35</t>
  </si>
  <si>
    <t>Kalový koš velký</t>
  </si>
  <si>
    <t>-1174130954</t>
  </si>
  <si>
    <t>83</t>
  </si>
  <si>
    <t>dodávka-36</t>
  </si>
  <si>
    <t>Plastová mříž C250 500x500 vč. rámu</t>
  </si>
  <si>
    <t>421596805</t>
  </si>
  <si>
    <t>Doplňující konstrukce a práce pozemních komunikací, letišť a ploch</t>
  </si>
  <si>
    <t>61</t>
  </si>
  <si>
    <t>916131213</t>
  </si>
  <si>
    <t>Osazení silničního obrubníku betonového stojatého s boční opěrou do lože z betonu prostého</t>
  </si>
  <si>
    <t>-1204854190</t>
  </si>
  <si>
    <t>Osazení silničního obrubníku betonového se zřízením lože, s vyplněním a zatřením spár cementovou maltou stojatého s boční opěrou z betonu prostého, do lože z betonu prostého</t>
  </si>
  <si>
    <t>50+50+95+35+40+66+71+46</t>
  </si>
  <si>
    <t>62</t>
  </si>
  <si>
    <t>59217017</t>
  </si>
  <si>
    <t>obrubník betonový chodníkový 1000x100x250mm</t>
  </si>
  <si>
    <t>823841387</t>
  </si>
  <si>
    <t>63</t>
  </si>
  <si>
    <t>916111123</t>
  </si>
  <si>
    <t>Osazení obruby z drobných kostek s boční opěrou do lože z betonu prostého</t>
  </si>
  <si>
    <t>-1019022012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</si>
  <si>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</si>
  <si>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50+95+35+66+46</t>
  </si>
  <si>
    <t>64</t>
  </si>
  <si>
    <t>58381007</t>
  </si>
  <si>
    <t>kostka dlažební žula drobná 8/10</t>
  </si>
  <si>
    <t>936370788</t>
  </si>
  <si>
    <t>65</t>
  </si>
  <si>
    <t>935112211</t>
  </si>
  <si>
    <t>Osazení příkopového žlabu do betonu tl 100 mm z betonových tvárnic š 800 mm</t>
  </si>
  <si>
    <t>41984215</t>
  </si>
  <si>
    <t>Osazení betonového příkopového žlabu s vyplněním a zatřením spár cementovou maltou s ložem tl. 100 mm z betonu prostého z betonových příkopových tvárnic šířky přes 500 do 800 mm</t>
  </si>
  <si>
    <t>18+54</t>
  </si>
  <si>
    <t>67</t>
  </si>
  <si>
    <t>dodávka-67</t>
  </si>
  <si>
    <t>betonový žlab 600/180</t>
  </si>
  <si>
    <t>1685242109</t>
  </si>
  <si>
    <t>66</t>
  </si>
  <si>
    <t>935112111</t>
  </si>
  <si>
    <t>Osazení příkopového žlabu do betonu tl 100 mm z betonových tvárnic š 500 mm</t>
  </si>
  <si>
    <t>-945179894</t>
  </si>
  <si>
    <t>Osazení betonového příkopového žlabu s vyplněním a zatřením spár cementovou maltou s ložem tl. 100 mm z betonu prostého z betonových příkopových tvárnic šířky do 500 mm</t>
  </si>
  <si>
    <t>35+66+50</t>
  </si>
  <si>
    <t>68</t>
  </si>
  <si>
    <t>dodávka-68</t>
  </si>
  <si>
    <t>betonový žlab 500/130</t>
  </si>
  <si>
    <t>-1031262389</t>
  </si>
  <si>
    <t>betonový žlab 500x130</t>
  </si>
  <si>
    <t>70</t>
  </si>
  <si>
    <t>935113111</t>
  </si>
  <si>
    <t>Osazení odvodňovacího polymerbetonového žlabu s krycím roštem šířky do 200 mm</t>
  </si>
  <si>
    <t>-70466502</t>
  </si>
  <si>
    <t>Osazení odvodňovacího žlabu s krycím roštem polymerbetonového šířky do 200 mm</t>
  </si>
  <si>
    <t>71</t>
  </si>
  <si>
    <t>dodávka-71</t>
  </si>
  <si>
    <t>odvodňovací žlab bez spádu 200/270/1000</t>
  </si>
  <si>
    <t>1671711158</t>
  </si>
  <si>
    <t>betonový žlab 590x500</t>
  </si>
  <si>
    <t>72</t>
  </si>
  <si>
    <t>dodávka-72</t>
  </si>
  <si>
    <t>čistící kus odvodňovacího žlabu 200/270/500 s můstkovým roštem D400</t>
  </si>
  <si>
    <t>-318236837</t>
  </si>
  <si>
    <t>73</t>
  </si>
  <si>
    <t>dodávka-73</t>
  </si>
  <si>
    <t>vpust odvodňovacího žlabu 200/595/500</t>
  </si>
  <si>
    <t>-772627706</t>
  </si>
  <si>
    <t>99</t>
  </si>
  <si>
    <t>dodávka-99</t>
  </si>
  <si>
    <t xml:space="preserve">čelní stěna odvodňovacího žlabu </t>
  </si>
  <si>
    <t>903446140</t>
  </si>
  <si>
    <t>74</t>
  </si>
  <si>
    <t>dodmtž-74</t>
  </si>
  <si>
    <t>dřevěný svodný žlábek</t>
  </si>
  <si>
    <t>-1666125380</t>
  </si>
  <si>
    <t>Různé dokončovací konstrukce a práce inženýrských staveb</t>
  </si>
  <si>
    <t>100</t>
  </si>
  <si>
    <t>212752101</t>
  </si>
  <si>
    <t>Trativod z drenážních trubek korugovaných PE-HD SN 4 perforace 360° včetně lože otevřený výkop DN 100 pro liniové stavby</t>
  </si>
  <si>
    <t>1149537396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</si>
  <si>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</si>
  <si>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101</t>
  </si>
  <si>
    <t>877265211</t>
  </si>
  <si>
    <t>Montáž tvarovek z tvrdého PVC-systém KG nebo z polypropylenu-systém KG 2000 jednoosé DN 110</t>
  </si>
  <si>
    <t>-421750593</t>
  </si>
  <si>
    <t>Montáž tvarovek na kanalizačním potrubí z trub z plastu z tvrdého PVC nebo z polypropylenu v otevřeném výkopu jednoosých DN 110</t>
  </si>
  <si>
    <t>102</t>
  </si>
  <si>
    <t>28610466</t>
  </si>
  <si>
    <t>spojka systému inženýrských liniových staveb drenážního tunelového potrubí PVC-U DN 100</t>
  </si>
  <si>
    <t>1636453116</t>
  </si>
  <si>
    <t>40</t>
  </si>
  <si>
    <t>919521140</t>
  </si>
  <si>
    <t>Zřízení silničního propustku z trub betonových nebo ŽB DN 600</t>
  </si>
  <si>
    <t>636181346</t>
  </si>
  <si>
    <t>Zřízení silničního propustku z trub betonových nebo železobetonových DN 600 mm</t>
  </si>
  <si>
    <t>41</t>
  </si>
  <si>
    <t>59222001</t>
  </si>
  <si>
    <t>trouba ŽB hrdlová DN 600</t>
  </si>
  <si>
    <t>1281285967</t>
  </si>
  <si>
    <t>42</t>
  </si>
  <si>
    <t>919535555</t>
  </si>
  <si>
    <t>Obetonování trubního propustku betonem prostým tř. C 12/15</t>
  </si>
  <si>
    <t>1023626607</t>
  </si>
  <si>
    <t>Obetonování trubního propustku betonem prostým bez zvýšených nároků na prostředí tř. C 12/15</t>
  </si>
  <si>
    <t>10,1*2*0,1</t>
  </si>
  <si>
    <t>43</t>
  </si>
  <si>
    <t>dodmtž-43</t>
  </si>
  <si>
    <t>Betonový podkladek</t>
  </si>
  <si>
    <t>-1144970083</t>
  </si>
  <si>
    <t>44</t>
  </si>
  <si>
    <t>279311811</t>
  </si>
  <si>
    <t>Základová zeď z betonu prostého tř. C 12/15</t>
  </si>
  <si>
    <t>886569545</t>
  </si>
  <si>
    <t>Základové zdi z betonu prostého bez zvláštních nároků na vliv prostředí tř. C 12/15</t>
  </si>
  <si>
    <t>Poznámka k položce:_x000D_
čelo propustku, základ, drenáž</t>
  </si>
  <si>
    <t>14,2*2,2*0,1</t>
  </si>
  <si>
    <t>5,9*1,7*0,1</t>
  </si>
  <si>
    <t>(5,7*1,08+7,78*1,05+6,2*1,52)*0,15</t>
  </si>
  <si>
    <t>45</t>
  </si>
  <si>
    <t>279321347</t>
  </si>
  <si>
    <t>Základová zeď ze ŽB bez zvýšených nároků na prostředí tř. C 25/30 bez výztuže</t>
  </si>
  <si>
    <t>-469560697</t>
  </si>
  <si>
    <t>Základové zdi z betonu železového (bez výztuže) bez zvláštních nároků na prostředí tř. C 25/30</t>
  </si>
  <si>
    <t>Poznámka k položce:_x000D_
Základ, zdi</t>
  </si>
  <si>
    <t>14*2*0,6+5,7*1,5*0,6</t>
  </si>
  <si>
    <t>7,78*0,6*2,3+6,2*0,6*2,59+5,7*0,6*1,82</t>
  </si>
  <si>
    <t>46</t>
  </si>
  <si>
    <t>279321348</t>
  </si>
  <si>
    <t>Základová zeď ze ŽB bez zvýšených nároků na prostředí tř. C 30/37 bez výztuže</t>
  </si>
  <si>
    <t>1163396051</t>
  </si>
  <si>
    <t>Základové zdi z betonu železového (bez výztuže) bez zvláštních nároků na prostředí tř. C 30/37</t>
  </si>
  <si>
    <t>Poznámka k položce:_x000D_
Římsa</t>
  </si>
  <si>
    <t>(5,7+14)*0,81*0,3</t>
  </si>
  <si>
    <t>47</t>
  </si>
  <si>
    <t>279351121</t>
  </si>
  <si>
    <t>Zřízení oboustranného bednění základových zdí</t>
  </si>
  <si>
    <t>-637573885</t>
  </si>
  <si>
    <t>Bednění základových zdí rovné oboustranné za každou stranu zřízení</t>
  </si>
  <si>
    <t>5,7*1,08+7,78*1,05+6,2*1,52+8,38*2,3*2</t>
  </si>
  <si>
    <t>6,8*2,59*2+6,30*1,82*2</t>
  </si>
  <si>
    <t>48</t>
  </si>
  <si>
    <t>279351122</t>
  </si>
  <si>
    <t>Odstranění oboustranného bednění základových zdí</t>
  </si>
  <si>
    <t>-1012786393</t>
  </si>
  <si>
    <t>Bednění základových zdí rovné oboustranné za každou stranu odstranění</t>
  </si>
  <si>
    <t>49</t>
  </si>
  <si>
    <t>279361821</t>
  </si>
  <si>
    <t>Výztuž základových zdí nosných betonářskou ocelí 10 505</t>
  </si>
  <si>
    <t>844661317</t>
  </si>
  <si>
    <t>Výztuž základových zdí nosných svislých nebo odkloněných od svislice, rovinných nebo oblých, deskových nebo žebrových, včetně výztuže jejich žeber z betonářské oceli 10 505 (R) nebo BSt 500</t>
  </si>
  <si>
    <t>48,526*120*0,001+4,787*180*0,001</t>
  </si>
  <si>
    <t>584121109</t>
  </si>
  <si>
    <t>Osazení silničních dílců z ŽB do lože z kameniva těženého tl 40 mm plochy do 50 m2</t>
  </si>
  <si>
    <t>-1288671659</t>
  </si>
  <si>
    <t>Osazení silničních dílců ze železového betonu s podkladem z kameniva těženého do tl. 40 mm jakéhokoliv druhu a velikosti, na plochu jednotlivě přes 15 do 50 m2</t>
  </si>
  <si>
    <t>90</t>
  </si>
  <si>
    <t>59381001</t>
  </si>
  <si>
    <t>panel silniční 3,00x1,20x0,15m</t>
  </si>
  <si>
    <t>-170262224</t>
  </si>
  <si>
    <t>50</t>
  </si>
  <si>
    <t>911121111</t>
  </si>
  <si>
    <t>Montáž zábradlí ocelového přichyceného vruty do betonového podkladu</t>
  </si>
  <si>
    <t>-1767528499</t>
  </si>
  <si>
    <t>5,7+14</t>
  </si>
  <si>
    <t>51</t>
  </si>
  <si>
    <t>dodávka-51</t>
  </si>
  <si>
    <t>Ocelové zábradlí v.1,10m žárově pozinkované</t>
  </si>
  <si>
    <t>-933381312</t>
  </si>
  <si>
    <t>52</t>
  </si>
  <si>
    <t>212752111</t>
  </si>
  <si>
    <t>Trativod z drenážních trubek korugovaných PE-HD SN 4 perforace 220° včetně lože otevřený výkop DN 100 pro liniové stavby</t>
  </si>
  <si>
    <t>407210941</t>
  </si>
  <si>
    <t>Trativody z drenážních trubek pro liniové stavby a komunikace se zřízením štěrkového lože pod trubky a s jejich obsypem v otevřeném výkopu trubka korugovaná sendvičová PE-HD SN 4 perforace 220° DN 100</t>
  </si>
  <si>
    <t>53</t>
  </si>
  <si>
    <t>dodávka-53</t>
  </si>
  <si>
    <t>T-kus DN 110 HDPE</t>
  </si>
  <si>
    <t>2126898173</t>
  </si>
  <si>
    <t>54</t>
  </si>
  <si>
    <t>953332116</t>
  </si>
  <si>
    <t>Vložky do svislých dilatačních spár z pryže tl 15 mm kladené volně</t>
  </si>
  <si>
    <t>1007464001</t>
  </si>
  <si>
    <t>Vložky svislé do dilatačních spár z pryže kladené volně, včetně dodání a osazení, v jakémkoliv zdivu, tl. 15 mm</t>
  </si>
  <si>
    <t>3,5*0,6</t>
  </si>
  <si>
    <t>55</t>
  </si>
  <si>
    <t>931991112</t>
  </si>
  <si>
    <t>Zřízení těsnění dilatační spáry gumovým nebo PVC pásem ve stěně</t>
  </si>
  <si>
    <t>-575438632</t>
  </si>
  <si>
    <t>Zřízení těsnění dilatační spáry pásem gumovým profilovým nebo z PVC ve stěně</t>
  </si>
  <si>
    <t>3,5*2+3</t>
  </si>
  <si>
    <t>56</t>
  </si>
  <si>
    <t>919726124</t>
  </si>
  <si>
    <t>Geotextilie pro ochranu, separaci a filtraci netkaná měrná hmotnost do 800 g/m2</t>
  </si>
  <si>
    <t>1139520392</t>
  </si>
  <si>
    <t>Geotextilie netkaná pro ochranu, separaci nebo filtraci měrná hmotnost přes 500 do 800 g/m2</t>
  </si>
  <si>
    <t>Poznámka k položce:_x000D_
pohled 1,2, dřík zdi</t>
  </si>
  <si>
    <t>2,85*1,05*2+4,2*1,35+3,58*0,35+2*0,6+4,2*1,4</t>
  </si>
  <si>
    <t>5,7*2,25+14*2,75</t>
  </si>
  <si>
    <t>57</t>
  </si>
  <si>
    <t>dodmtž-57</t>
  </si>
  <si>
    <t>Asfaltový nátěr penetrační</t>
  </si>
  <si>
    <t>659034643</t>
  </si>
  <si>
    <t>58</t>
  </si>
  <si>
    <t>dodmtž-58</t>
  </si>
  <si>
    <t>Asfaltový lak ALN</t>
  </si>
  <si>
    <t>1289421286</t>
  </si>
  <si>
    <t>71,313*2</t>
  </si>
  <si>
    <t>59</t>
  </si>
  <si>
    <t>919123121</t>
  </si>
  <si>
    <t>Těsnění spár přitavením asfaltových izolačních pásů v CB krytu</t>
  </si>
  <si>
    <t>1436040732</t>
  </si>
  <si>
    <t>Utěsnění dilatačních spár profily nebo pásy pásem přitavením na svislou hranu betonové desky asfaltovým izolačním</t>
  </si>
  <si>
    <t>Poznámka k položce:_x000D_
dřík zdi</t>
  </si>
  <si>
    <t>5,7*2+14*2+3,5</t>
  </si>
  <si>
    <t>60</t>
  </si>
  <si>
    <t>dodmtž-60</t>
  </si>
  <si>
    <t>Fabion ze sanační hmoty</t>
  </si>
  <si>
    <t>408814712</t>
  </si>
  <si>
    <t>5,7*2+14*2</t>
  </si>
  <si>
    <t>85</t>
  </si>
  <si>
    <t>914511111</t>
  </si>
  <si>
    <t>Montáž sloupku dopravních značek délky do 3,5 m s betonovým základem</t>
  </si>
  <si>
    <t>-1130438028</t>
  </si>
  <si>
    <t>Montáž sloupku dopravních značek délky do 3,5 m do betonového základu</t>
  </si>
  <si>
    <t>86</t>
  </si>
  <si>
    <t>40445225</t>
  </si>
  <si>
    <t>sloupek pro dopravní značku Zn D 60mm v 3,5m</t>
  </si>
  <si>
    <t>-1459743901</t>
  </si>
  <si>
    <t>87</t>
  </si>
  <si>
    <t>914111111</t>
  </si>
  <si>
    <t>Montáž svislé dopravní značky do velikosti 1 m2 objímkami na sloupek nebo konzolu</t>
  </si>
  <si>
    <t>-1953855758</t>
  </si>
  <si>
    <t>Montáž svislé dopravní značky základní velikosti do 1 m2 objímkami na sloupky nebo konzoly</t>
  </si>
  <si>
    <t>88</t>
  </si>
  <si>
    <t>dodávka-88</t>
  </si>
  <si>
    <t>Smaltovaná bezpečnostní tabulka</t>
  </si>
  <si>
    <t>26439725</t>
  </si>
  <si>
    <t>97</t>
  </si>
  <si>
    <t>dodmtž-97</t>
  </si>
  <si>
    <t>Zkoušky zlepšitelnosti, laboratorní rozbory dle TP 94</t>
  </si>
  <si>
    <t>936340569</t>
  </si>
  <si>
    <t>98</t>
  </si>
  <si>
    <t>dodávka-98</t>
  </si>
  <si>
    <t>Dílenská dokumentace zábradlí</t>
  </si>
  <si>
    <t>184998442</t>
  </si>
  <si>
    <t>Zakládání</t>
  </si>
  <si>
    <t>103</t>
  </si>
  <si>
    <t>226212213</t>
  </si>
  <si>
    <t>Vrty velkoprofilové svislé zapažené D do 650 mm hl do 10 m hor. III</t>
  </si>
  <si>
    <t>-61293415</t>
  </si>
  <si>
    <t>Velkoprofilové vrty náběrovým vrtáním svislé zapažené ocelovými pažnicemi průměru přes 550 do 650 mm, v hl od 0 do 10 m v hornině tř. III</t>
  </si>
  <si>
    <t>"dle výkresu číslo RPS-1557.3-04-01-04 a technické zprávy"</t>
  </si>
  <si>
    <t>"piloty"</t>
  </si>
  <si>
    <t>28*10</t>
  </si>
  <si>
    <t>104</t>
  </si>
  <si>
    <t>227211113</t>
  </si>
  <si>
    <t>Odpažení velkoprofilových vrtů průměru do 650 mm</t>
  </si>
  <si>
    <t>-1723543920</t>
  </si>
  <si>
    <t>Odpažení velkoprofilových vrtů průměru přes 550 do 650 mm</t>
  </si>
  <si>
    <t>280</t>
  </si>
  <si>
    <t>105</t>
  </si>
  <si>
    <t>231212112</t>
  </si>
  <si>
    <t>Zřízení pilot svislých zapažených D do 650 mm hl do 10 m s vytažením pažnic z betonu železového</t>
  </si>
  <si>
    <t>-872694814</t>
  </si>
  <si>
    <t>Zřízení výplně pilot zapažených s vytažením pažnic z vrtu svislých z betonu železového, v hl od 0 do 10 m, při průměru piloty přes 450 do 650 mm</t>
  </si>
  <si>
    <t>106</t>
  </si>
  <si>
    <t>58933331</t>
  </si>
  <si>
    <t>beton C 30/37 XC4, XA1</t>
  </si>
  <si>
    <t>-995821914</t>
  </si>
  <si>
    <t>280*3,14*0,3*0,3*1,1</t>
  </si>
  <si>
    <t>107</t>
  </si>
  <si>
    <t>231611114</t>
  </si>
  <si>
    <t>Výztuž pilot betonovaných do země ocel z betonářské oceli 10 505</t>
  </si>
  <si>
    <t>1177107248</t>
  </si>
  <si>
    <t>Výztuž pilot betonovaných do země z oceli 10 505 (R)</t>
  </si>
  <si>
    <t>"piloty - 80kg/m3"</t>
  </si>
  <si>
    <t>280*3,14*0,3*0,3*0,08</t>
  </si>
  <si>
    <t>998</t>
  </si>
  <si>
    <t>Přesun hmot</t>
  </si>
  <si>
    <t>96</t>
  </si>
  <si>
    <t>998225111</t>
  </si>
  <si>
    <t>Přesun hmot pro pozemní komunikace s krytem z kamene, monolitickým betonovým nebo živičným</t>
  </si>
  <si>
    <t>-951723703</t>
  </si>
  <si>
    <t>Přesun hmot pro komunikace s krytem z kameniva, monolitickým betonovým nebo živičným dopravní vzdálenost do 200 m jakékoliv délky objektu</t>
  </si>
  <si>
    <t>108</t>
  </si>
  <si>
    <t>998001011</t>
  </si>
  <si>
    <t>Přesun hmot pro piloty nebo podzemní stěny betonované na místě</t>
  </si>
  <si>
    <t>-1928477458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</si>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</sst>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49" workbookViewId="0">
      <selection activeCell="AI16" sqref="AI16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09" t="s">
        <v>6</v>
      </c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8" t="s">
        <v>7</v>
      </c>
      <c r="BT2" s="18" t="s">
        <v>8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75" t="s">
        <v>15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R5" s="21"/>
      <c r="BE5" s="272" t="s">
        <v>16</v>
      </c>
      <c r="BS5" s="18" t="s">
        <v>7</v>
      </c>
    </row>
    <row r="6" spans="1:74" s="1" customFormat="1" ht="36.9" customHeight="1">
      <c r="B6" s="21"/>
      <c r="D6" s="27" t="s">
        <v>17</v>
      </c>
      <c r="K6" s="277" t="s">
        <v>18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R6" s="21"/>
      <c r="BE6" s="273"/>
      <c r="BS6" s="18" t="s">
        <v>7</v>
      </c>
    </row>
    <row r="7" spans="1:74" s="1" customFormat="1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73"/>
      <c r="BS7" s="18" t="s">
        <v>7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/>
      <c r="AR8" s="21"/>
      <c r="BE8" s="273"/>
      <c r="BS8" s="18" t="s">
        <v>7</v>
      </c>
    </row>
    <row r="9" spans="1:74" s="1" customFormat="1" ht="14.4" customHeight="1">
      <c r="B9" s="21"/>
      <c r="AR9" s="21"/>
      <c r="BE9" s="273"/>
      <c r="BS9" s="18" t="s">
        <v>7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3</v>
      </c>
      <c r="AR10" s="21"/>
      <c r="BE10" s="273"/>
      <c r="BS10" s="18" t="s">
        <v>7</v>
      </c>
    </row>
    <row r="11" spans="1:74" s="1" customFormat="1" ht="18.45" customHeight="1">
      <c r="B11" s="21"/>
      <c r="E11" s="26" t="s">
        <v>26</v>
      </c>
      <c r="AK11" s="28" t="s">
        <v>27</v>
      </c>
      <c r="AN11" s="26" t="s">
        <v>3</v>
      </c>
      <c r="AR11" s="21"/>
      <c r="BE11" s="273"/>
      <c r="BS11" s="18" t="s">
        <v>7</v>
      </c>
    </row>
    <row r="12" spans="1:74" s="1" customFormat="1" ht="6.9" customHeight="1">
      <c r="B12" s="21"/>
      <c r="AR12" s="21"/>
      <c r="BE12" s="273"/>
      <c r="BS12" s="18" t="s">
        <v>7</v>
      </c>
    </row>
    <row r="13" spans="1:74" s="1" customFormat="1" ht="12" customHeight="1">
      <c r="B13" s="21"/>
      <c r="D13" s="28" t="s">
        <v>28</v>
      </c>
      <c r="AK13" s="28" t="s">
        <v>25</v>
      </c>
      <c r="AN13" s="30"/>
      <c r="AR13" s="21"/>
      <c r="BE13" s="273"/>
      <c r="BS13" s="18" t="s">
        <v>7</v>
      </c>
    </row>
    <row r="14" spans="1:74" ht="13.2">
      <c r="B14" s="21"/>
      <c r="E14" s="278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8" t="s">
        <v>27</v>
      </c>
      <c r="AN14" s="30"/>
      <c r="AR14" s="21"/>
      <c r="BE14" s="273"/>
      <c r="BS14" s="18" t="s">
        <v>7</v>
      </c>
    </row>
    <row r="15" spans="1:74" s="1" customFormat="1" ht="6.9" customHeight="1">
      <c r="B15" s="21"/>
      <c r="AR15" s="21"/>
      <c r="BE15" s="273"/>
      <c r="BS15" s="18" t="s">
        <v>4</v>
      </c>
    </row>
    <row r="16" spans="1:74" s="1" customFormat="1" ht="12" customHeight="1">
      <c r="B16" s="21"/>
      <c r="D16" s="28" t="s">
        <v>29</v>
      </c>
      <c r="AK16" s="28" t="s">
        <v>25</v>
      </c>
      <c r="AN16" s="26" t="s">
        <v>3</v>
      </c>
      <c r="AR16" s="21"/>
      <c r="BE16" s="273"/>
      <c r="BS16" s="18" t="s">
        <v>4</v>
      </c>
    </row>
    <row r="17" spans="1:71" s="1" customFormat="1" ht="18.45" customHeight="1">
      <c r="B17" s="21"/>
      <c r="E17" s="26" t="s">
        <v>26</v>
      </c>
      <c r="AK17" s="28" t="s">
        <v>27</v>
      </c>
      <c r="AN17" s="26" t="s">
        <v>3</v>
      </c>
      <c r="AR17" s="21"/>
      <c r="BE17" s="273"/>
      <c r="BS17" s="18" t="s">
        <v>30</v>
      </c>
    </row>
    <row r="18" spans="1:71" s="1" customFormat="1" ht="6.9" customHeight="1">
      <c r="B18" s="21"/>
      <c r="AR18" s="21"/>
      <c r="BE18" s="273"/>
      <c r="BS18" s="18" t="s">
        <v>7</v>
      </c>
    </row>
    <row r="19" spans="1:71" s="1" customFormat="1" ht="12" customHeight="1">
      <c r="B19" s="21"/>
      <c r="D19" s="28" t="s">
        <v>31</v>
      </c>
      <c r="AK19" s="28" t="s">
        <v>25</v>
      </c>
      <c r="AN19" s="26" t="s">
        <v>32</v>
      </c>
      <c r="AR19" s="21"/>
      <c r="BE19" s="273"/>
      <c r="BS19" s="18" t="s">
        <v>7</v>
      </c>
    </row>
    <row r="20" spans="1:71" s="1" customFormat="1" ht="18.45" customHeight="1">
      <c r="B20" s="21"/>
      <c r="E20" s="26"/>
      <c r="AK20" s="28" t="s">
        <v>27</v>
      </c>
      <c r="AN20" s="26" t="s">
        <v>33</v>
      </c>
      <c r="AR20" s="21"/>
      <c r="BE20" s="273"/>
      <c r="BS20" s="18" t="s">
        <v>30</v>
      </c>
    </row>
    <row r="21" spans="1:71" s="1" customFormat="1" ht="6.9" customHeight="1">
      <c r="B21" s="21"/>
      <c r="AR21" s="21"/>
      <c r="BE21" s="273"/>
    </row>
    <row r="22" spans="1:71" s="1" customFormat="1" ht="12" customHeight="1">
      <c r="B22" s="21"/>
      <c r="D22" s="28" t="s">
        <v>34</v>
      </c>
      <c r="AR22" s="21"/>
      <c r="BE22" s="273"/>
    </row>
    <row r="23" spans="1:71" s="1" customFormat="1" ht="47.25" customHeight="1">
      <c r="B23" s="21"/>
      <c r="E23" s="280" t="s">
        <v>35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R23" s="21"/>
      <c r="BE23" s="273"/>
    </row>
    <row r="24" spans="1:71" s="1" customFormat="1" ht="6.9" customHeight="1">
      <c r="B24" s="21"/>
      <c r="AR24" s="21"/>
      <c r="BE24" s="273"/>
    </row>
    <row r="25" spans="1:71" s="1" customFormat="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3"/>
    </row>
    <row r="26" spans="1:71" s="2" customFormat="1" ht="25.95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1">
        <f>ROUND(AG54,2)</f>
        <v>0</v>
      </c>
      <c r="AL26" s="282"/>
      <c r="AM26" s="282"/>
      <c r="AN26" s="282"/>
      <c r="AO26" s="282"/>
      <c r="AP26" s="33"/>
      <c r="AQ26" s="33"/>
      <c r="AR26" s="34"/>
      <c r="BE26" s="273"/>
    </row>
    <row r="27" spans="1:7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73"/>
    </row>
    <row r="28" spans="1:71" s="2" customFormat="1" ht="13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83" t="s">
        <v>37</v>
      </c>
      <c r="M28" s="283"/>
      <c r="N28" s="283"/>
      <c r="O28" s="283"/>
      <c r="P28" s="283"/>
      <c r="Q28" s="33"/>
      <c r="R28" s="33"/>
      <c r="S28" s="33"/>
      <c r="T28" s="33"/>
      <c r="U28" s="33"/>
      <c r="V28" s="33"/>
      <c r="W28" s="283" t="s">
        <v>38</v>
      </c>
      <c r="X28" s="283"/>
      <c r="Y28" s="283"/>
      <c r="Z28" s="283"/>
      <c r="AA28" s="283"/>
      <c r="AB28" s="283"/>
      <c r="AC28" s="283"/>
      <c r="AD28" s="283"/>
      <c r="AE28" s="283"/>
      <c r="AF28" s="33"/>
      <c r="AG28" s="33"/>
      <c r="AH28" s="33"/>
      <c r="AI28" s="33"/>
      <c r="AJ28" s="33"/>
      <c r="AK28" s="283" t="s">
        <v>39</v>
      </c>
      <c r="AL28" s="283"/>
      <c r="AM28" s="283"/>
      <c r="AN28" s="283"/>
      <c r="AO28" s="283"/>
      <c r="AP28" s="33"/>
      <c r="AQ28" s="33"/>
      <c r="AR28" s="34"/>
      <c r="BE28" s="273"/>
    </row>
    <row r="29" spans="1:71" s="3" customFormat="1" ht="14.4" customHeight="1">
      <c r="B29" s="38"/>
      <c r="D29" s="28" t="s">
        <v>40</v>
      </c>
      <c r="F29" s="28" t="s">
        <v>41</v>
      </c>
      <c r="L29" s="286">
        <v>0.21</v>
      </c>
      <c r="M29" s="285"/>
      <c r="N29" s="285"/>
      <c r="O29" s="285"/>
      <c r="P29" s="285"/>
      <c r="W29" s="284">
        <f>ROUND(AZ54, 2)</f>
        <v>0</v>
      </c>
      <c r="X29" s="285"/>
      <c r="Y29" s="285"/>
      <c r="Z29" s="285"/>
      <c r="AA29" s="285"/>
      <c r="AB29" s="285"/>
      <c r="AC29" s="285"/>
      <c r="AD29" s="285"/>
      <c r="AE29" s="285"/>
      <c r="AK29" s="284">
        <f>ROUND(AV54, 2)</f>
        <v>0</v>
      </c>
      <c r="AL29" s="285"/>
      <c r="AM29" s="285"/>
      <c r="AN29" s="285"/>
      <c r="AO29" s="285"/>
      <c r="AR29" s="38"/>
      <c r="BE29" s="274"/>
    </row>
    <row r="30" spans="1:71" s="3" customFormat="1" ht="14.4" customHeight="1">
      <c r="B30" s="38"/>
      <c r="F30" s="28" t="s">
        <v>42</v>
      </c>
      <c r="L30" s="286">
        <v>0.15</v>
      </c>
      <c r="M30" s="285"/>
      <c r="N30" s="285"/>
      <c r="O30" s="285"/>
      <c r="P30" s="285"/>
      <c r="W30" s="284">
        <f>ROUND(BA54, 2)</f>
        <v>0</v>
      </c>
      <c r="X30" s="285"/>
      <c r="Y30" s="285"/>
      <c r="Z30" s="285"/>
      <c r="AA30" s="285"/>
      <c r="AB30" s="285"/>
      <c r="AC30" s="285"/>
      <c r="AD30" s="285"/>
      <c r="AE30" s="285"/>
      <c r="AK30" s="284">
        <f>ROUND(AW54, 2)</f>
        <v>0</v>
      </c>
      <c r="AL30" s="285"/>
      <c r="AM30" s="285"/>
      <c r="AN30" s="285"/>
      <c r="AO30" s="285"/>
      <c r="AR30" s="38"/>
      <c r="BE30" s="274"/>
    </row>
    <row r="31" spans="1:71" s="3" customFormat="1" ht="14.4" hidden="1" customHeight="1">
      <c r="B31" s="38"/>
      <c r="F31" s="28" t="s">
        <v>43</v>
      </c>
      <c r="L31" s="286">
        <v>0.21</v>
      </c>
      <c r="M31" s="285"/>
      <c r="N31" s="285"/>
      <c r="O31" s="285"/>
      <c r="P31" s="285"/>
      <c r="W31" s="284">
        <f>ROUND(BB54, 2)</f>
        <v>0</v>
      </c>
      <c r="X31" s="285"/>
      <c r="Y31" s="285"/>
      <c r="Z31" s="285"/>
      <c r="AA31" s="285"/>
      <c r="AB31" s="285"/>
      <c r="AC31" s="285"/>
      <c r="AD31" s="285"/>
      <c r="AE31" s="285"/>
      <c r="AK31" s="284">
        <v>0</v>
      </c>
      <c r="AL31" s="285"/>
      <c r="AM31" s="285"/>
      <c r="AN31" s="285"/>
      <c r="AO31" s="285"/>
      <c r="AR31" s="38"/>
      <c r="BE31" s="274"/>
    </row>
    <row r="32" spans="1:71" s="3" customFormat="1" ht="14.4" hidden="1" customHeight="1">
      <c r="B32" s="38"/>
      <c r="F32" s="28" t="s">
        <v>44</v>
      </c>
      <c r="L32" s="286">
        <v>0.15</v>
      </c>
      <c r="M32" s="285"/>
      <c r="N32" s="285"/>
      <c r="O32" s="285"/>
      <c r="P32" s="285"/>
      <c r="W32" s="284">
        <f>ROUND(BC54, 2)</f>
        <v>0</v>
      </c>
      <c r="X32" s="285"/>
      <c r="Y32" s="285"/>
      <c r="Z32" s="285"/>
      <c r="AA32" s="285"/>
      <c r="AB32" s="285"/>
      <c r="AC32" s="285"/>
      <c r="AD32" s="285"/>
      <c r="AE32" s="285"/>
      <c r="AK32" s="284">
        <v>0</v>
      </c>
      <c r="AL32" s="285"/>
      <c r="AM32" s="285"/>
      <c r="AN32" s="285"/>
      <c r="AO32" s="285"/>
      <c r="AR32" s="38"/>
      <c r="BE32" s="274"/>
    </row>
    <row r="33" spans="1:57" s="3" customFormat="1" ht="14.4" hidden="1" customHeight="1">
      <c r="B33" s="38"/>
      <c r="F33" s="28" t="s">
        <v>45</v>
      </c>
      <c r="L33" s="286">
        <v>0</v>
      </c>
      <c r="M33" s="285"/>
      <c r="N33" s="285"/>
      <c r="O33" s="285"/>
      <c r="P33" s="285"/>
      <c r="W33" s="284">
        <f>ROUND(BD54, 2)</f>
        <v>0</v>
      </c>
      <c r="X33" s="285"/>
      <c r="Y33" s="285"/>
      <c r="Z33" s="285"/>
      <c r="AA33" s="285"/>
      <c r="AB33" s="285"/>
      <c r="AC33" s="285"/>
      <c r="AD33" s="285"/>
      <c r="AE33" s="285"/>
      <c r="AK33" s="284">
        <v>0</v>
      </c>
      <c r="AL33" s="285"/>
      <c r="AM33" s="285"/>
      <c r="AN33" s="285"/>
      <c r="AO33" s="285"/>
      <c r="AR33" s="38"/>
    </row>
    <row r="34" spans="1:57" s="2" customFormat="1" ht="6.9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5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87" t="s">
        <v>48</v>
      </c>
      <c r="Y35" s="288"/>
      <c r="Z35" s="288"/>
      <c r="AA35" s="288"/>
      <c r="AB35" s="288"/>
      <c r="AC35" s="41"/>
      <c r="AD35" s="41"/>
      <c r="AE35" s="41"/>
      <c r="AF35" s="41"/>
      <c r="AG35" s="41"/>
      <c r="AH35" s="41"/>
      <c r="AI35" s="41"/>
      <c r="AJ35" s="41"/>
      <c r="AK35" s="289">
        <f>SUM(AK26:AK33)</f>
        <v>0</v>
      </c>
      <c r="AL35" s="288"/>
      <c r="AM35" s="288"/>
      <c r="AN35" s="288"/>
      <c r="AO35" s="290"/>
      <c r="AP35" s="39"/>
      <c r="AQ35" s="39"/>
      <c r="AR35" s="34"/>
      <c r="BE35" s="33"/>
    </row>
    <row r="36" spans="1:57" s="2" customFormat="1" ht="6.9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" customHeight="1">
      <c r="A42" s="33"/>
      <c r="B42" s="34"/>
      <c r="C42" s="22" t="s">
        <v>49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RPS-23795-04</v>
      </c>
      <c r="AR44" s="47"/>
    </row>
    <row r="45" spans="1:57" s="5" customFormat="1" ht="36.9" customHeight="1">
      <c r="B45" s="48"/>
      <c r="C45" s="49" t="s">
        <v>17</v>
      </c>
      <c r="L45" s="291" t="str">
        <f>K6</f>
        <v>Kompostárna Třebovice</v>
      </c>
      <c r="M45" s="292"/>
      <c r="N45" s="292"/>
      <c r="O45" s="292"/>
      <c r="P45" s="292"/>
      <c r="Q45" s="292"/>
      <c r="R45" s="292"/>
      <c r="S45" s="292"/>
      <c r="T45" s="292"/>
      <c r="U45" s="292"/>
      <c r="V45" s="292"/>
      <c r="W45" s="292"/>
      <c r="X45" s="292"/>
      <c r="Y45" s="292"/>
      <c r="Z45" s="292"/>
      <c r="AA45" s="292"/>
      <c r="AB45" s="292"/>
      <c r="AC45" s="292"/>
      <c r="AD45" s="292"/>
      <c r="AE45" s="292"/>
      <c r="AF45" s="292"/>
      <c r="AG45" s="292"/>
      <c r="AH45" s="292"/>
      <c r="AI45" s="292"/>
      <c r="AJ45" s="292"/>
      <c r="AK45" s="292"/>
      <c r="AL45" s="292"/>
      <c r="AM45" s="292"/>
      <c r="AN45" s="292"/>
      <c r="AO45" s="292"/>
      <c r="AR45" s="48"/>
    </row>
    <row r="46" spans="1:57" s="2" customFormat="1" ht="6.9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Třebovice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293" t="str">
        <f>IF(AN8= "","",AN8)</f>
        <v/>
      </c>
      <c r="AN47" s="293"/>
      <c r="AO47" s="33"/>
      <c r="AP47" s="33"/>
      <c r="AQ47" s="33"/>
      <c r="AR47" s="34"/>
      <c r="BE47" s="33"/>
    </row>
    <row r="48" spans="1:57" s="2" customFormat="1" ht="6.9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15" customHeight="1">
      <c r="A49" s="33"/>
      <c r="B49" s="34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29</v>
      </c>
      <c r="AJ49" s="33"/>
      <c r="AK49" s="33"/>
      <c r="AL49" s="33"/>
      <c r="AM49" s="294" t="str">
        <f>IF(E17="","",E17)</f>
        <v xml:space="preserve"> </v>
      </c>
      <c r="AN49" s="295"/>
      <c r="AO49" s="295"/>
      <c r="AP49" s="295"/>
      <c r="AQ49" s="33"/>
      <c r="AR49" s="34"/>
      <c r="AS49" s="296" t="s">
        <v>50</v>
      </c>
      <c r="AT49" s="297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15" customHeight="1">
      <c r="A50" s="33"/>
      <c r="B50" s="34"/>
      <c r="C50" s="28" t="s">
        <v>28</v>
      </c>
      <c r="D50" s="33"/>
      <c r="E50" s="33"/>
      <c r="F50" s="33"/>
      <c r="G50" s="33"/>
      <c r="H50" s="33"/>
      <c r="I50" s="33"/>
      <c r="J50" s="33"/>
      <c r="K50" s="33"/>
      <c r="L50" s="4">
        <f>IF(E14= "Vyplň údaj","",E14)</f>
        <v>0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31</v>
      </c>
      <c r="AJ50" s="33"/>
      <c r="AK50" s="33"/>
      <c r="AL50" s="33"/>
      <c r="AM50" s="294" t="str">
        <f>IF(E20="","",E20)</f>
        <v/>
      </c>
      <c r="AN50" s="295"/>
      <c r="AO50" s="295"/>
      <c r="AP50" s="295"/>
      <c r="AQ50" s="33"/>
      <c r="AR50" s="34"/>
      <c r="AS50" s="298"/>
      <c r="AT50" s="299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8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98"/>
      <c r="AT51" s="299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300" t="s">
        <v>51</v>
      </c>
      <c r="D52" s="301"/>
      <c r="E52" s="301"/>
      <c r="F52" s="301"/>
      <c r="G52" s="301"/>
      <c r="H52" s="56"/>
      <c r="I52" s="302" t="s">
        <v>52</v>
      </c>
      <c r="J52" s="301"/>
      <c r="K52" s="301"/>
      <c r="L52" s="301"/>
      <c r="M52" s="301"/>
      <c r="N52" s="301"/>
      <c r="O52" s="301"/>
      <c r="P52" s="301"/>
      <c r="Q52" s="301"/>
      <c r="R52" s="301"/>
      <c r="S52" s="301"/>
      <c r="T52" s="301"/>
      <c r="U52" s="301"/>
      <c r="V52" s="301"/>
      <c r="W52" s="301"/>
      <c r="X52" s="301"/>
      <c r="Y52" s="301"/>
      <c r="Z52" s="301"/>
      <c r="AA52" s="301"/>
      <c r="AB52" s="301"/>
      <c r="AC52" s="301"/>
      <c r="AD52" s="301"/>
      <c r="AE52" s="301"/>
      <c r="AF52" s="301"/>
      <c r="AG52" s="303" t="s">
        <v>53</v>
      </c>
      <c r="AH52" s="301"/>
      <c r="AI52" s="301"/>
      <c r="AJ52" s="301"/>
      <c r="AK52" s="301"/>
      <c r="AL52" s="301"/>
      <c r="AM52" s="301"/>
      <c r="AN52" s="302" t="s">
        <v>54</v>
      </c>
      <c r="AO52" s="301"/>
      <c r="AP52" s="301"/>
      <c r="AQ52" s="57" t="s">
        <v>55</v>
      </c>
      <c r="AR52" s="34"/>
      <c r="AS52" s="58" t="s">
        <v>56</v>
      </c>
      <c r="AT52" s="59" t="s">
        <v>57</v>
      </c>
      <c r="AU52" s="59" t="s">
        <v>58</v>
      </c>
      <c r="AV52" s="59" t="s">
        <v>59</v>
      </c>
      <c r="AW52" s="59" t="s">
        <v>60</v>
      </c>
      <c r="AX52" s="59" t="s">
        <v>61</v>
      </c>
      <c r="AY52" s="59" t="s">
        <v>62</v>
      </c>
      <c r="AZ52" s="59" t="s">
        <v>63</v>
      </c>
      <c r="BA52" s="59" t="s">
        <v>64</v>
      </c>
      <c r="BB52" s="59" t="s">
        <v>65</v>
      </c>
      <c r="BC52" s="59" t="s">
        <v>66</v>
      </c>
      <c r="BD52" s="60" t="s">
        <v>67</v>
      </c>
      <c r="BE52" s="33"/>
    </row>
    <row r="53" spans="1:91" s="2" customFormat="1" ht="10.8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" customHeight="1">
      <c r="B54" s="64"/>
      <c r="C54" s="65" t="s">
        <v>68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07">
        <f>ROUND(AG55,2)</f>
        <v>0</v>
      </c>
      <c r="AH54" s="307"/>
      <c r="AI54" s="307"/>
      <c r="AJ54" s="307"/>
      <c r="AK54" s="307"/>
      <c r="AL54" s="307"/>
      <c r="AM54" s="307"/>
      <c r="AN54" s="308">
        <f>SUM(AG54,AT54)</f>
        <v>0</v>
      </c>
      <c r="AO54" s="308"/>
      <c r="AP54" s="308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69</v>
      </c>
      <c r="BT54" s="73" t="s">
        <v>70</v>
      </c>
      <c r="BU54" s="74" t="s">
        <v>71</v>
      </c>
      <c r="BV54" s="73" t="s">
        <v>72</v>
      </c>
      <c r="BW54" s="73" t="s">
        <v>5</v>
      </c>
      <c r="BX54" s="73" t="s">
        <v>73</v>
      </c>
      <c r="CL54" s="73" t="s">
        <v>3</v>
      </c>
    </row>
    <row r="55" spans="1:91" s="7" customFormat="1" ht="16.5" customHeight="1">
      <c r="A55" s="75" t="s">
        <v>74</v>
      </c>
      <c r="B55" s="76"/>
      <c r="C55" s="77"/>
      <c r="D55" s="306" t="s">
        <v>75</v>
      </c>
      <c r="E55" s="306"/>
      <c r="F55" s="306"/>
      <c r="G55" s="306"/>
      <c r="H55" s="306"/>
      <c r="I55" s="78"/>
      <c r="J55" s="306" t="s">
        <v>76</v>
      </c>
      <c r="K55" s="306"/>
      <c r="L55" s="306"/>
      <c r="M55" s="306"/>
      <c r="N55" s="306"/>
      <c r="O55" s="306"/>
      <c r="P55" s="306"/>
      <c r="Q55" s="306"/>
      <c r="R55" s="306"/>
      <c r="S55" s="306"/>
      <c r="T55" s="306"/>
      <c r="U55" s="306"/>
      <c r="V55" s="306"/>
      <c r="W55" s="306"/>
      <c r="X55" s="306"/>
      <c r="Y55" s="306"/>
      <c r="Z55" s="306"/>
      <c r="AA55" s="306"/>
      <c r="AB55" s="306"/>
      <c r="AC55" s="306"/>
      <c r="AD55" s="306"/>
      <c r="AE55" s="306"/>
      <c r="AF55" s="306"/>
      <c r="AG55" s="304">
        <f>'SO 01 - Terénní úpravy a ...'!J30</f>
        <v>0</v>
      </c>
      <c r="AH55" s="305"/>
      <c r="AI55" s="305"/>
      <c r="AJ55" s="305"/>
      <c r="AK55" s="305"/>
      <c r="AL55" s="305"/>
      <c r="AM55" s="305"/>
      <c r="AN55" s="304">
        <f>SUM(AG55,AT55)</f>
        <v>0</v>
      </c>
      <c r="AO55" s="305"/>
      <c r="AP55" s="305"/>
      <c r="AQ55" s="79" t="s">
        <v>77</v>
      </c>
      <c r="AR55" s="76"/>
      <c r="AS55" s="80">
        <v>0</v>
      </c>
      <c r="AT55" s="81">
        <f>ROUND(SUM(AV55:AW55),2)</f>
        <v>0</v>
      </c>
      <c r="AU55" s="82">
        <f>'SO 01 - Terénní úpravy a ...'!P89</f>
        <v>0</v>
      </c>
      <c r="AV55" s="81">
        <f>'SO 01 - Terénní úpravy a ...'!J33</f>
        <v>0</v>
      </c>
      <c r="AW55" s="81">
        <f>'SO 01 - Terénní úpravy a ...'!J34</f>
        <v>0</v>
      </c>
      <c r="AX55" s="81">
        <f>'SO 01 - Terénní úpravy a ...'!J35</f>
        <v>0</v>
      </c>
      <c r="AY55" s="81">
        <f>'SO 01 - Terénní úpravy a ...'!J36</f>
        <v>0</v>
      </c>
      <c r="AZ55" s="81">
        <f>'SO 01 - Terénní úpravy a ...'!F33</f>
        <v>0</v>
      </c>
      <c r="BA55" s="81">
        <f>'SO 01 - Terénní úpravy a ...'!F34</f>
        <v>0</v>
      </c>
      <c r="BB55" s="81">
        <f>'SO 01 - Terénní úpravy a ...'!F35</f>
        <v>0</v>
      </c>
      <c r="BC55" s="81">
        <f>'SO 01 - Terénní úpravy a ...'!F36</f>
        <v>0</v>
      </c>
      <c r="BD55" s="83">
        <f>'SO 01 - Terénní úpravy a ...'!F37</f>
        <v>0</v>
      </c>
      <c r="BT55" s="84" t="s">
        <v>78</v>
      </c>
      <c r="BV55" s="84" t="s">
        <v>72</v>
      </c>
      <c r="BW55" s="84" t="s">
        <v>79</v>
      </c>
      <c r="BX55" s="84" t="s">
        <v>5</v>
      </c>
      <c r="CL55" s="84" t="s">
        <v>3</v>
      </c>
      <c r="CM55" s="84" t="s">
        <v>80</v>
      </c>
    </row>
    <row r="56" spans="1:91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Terénní úpravy a ...'!C2" display="/" xr:uid="{00000000-0004-0000-0000-000000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05"/>
  <sheetViews>
    <sheetView showGridLines="0" tabSelected="1" topLeftCell="A317" workbookViewId="0">
      <selection activeCell="I93" sqref="I93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9" t="s">
        <v>6</v>
      </c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8" t="s">
        <v>79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" customHeight="1">
      <c r="B4" s="21"/>
      <c r="D4" s="22" t="s">
        <v>81</v>
      </c>
      <c r="L4" s="21"/>
      <c r="M4" s="85" t="s">
        <v>11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10" t="str">
        <f>'Rekapitulace stavby'!K6</f>
        <v>Kompostárna Třebovice</v>
      </c>
      <c r="F7" s="311"/>
      <c r="G7" s="311"/>
      <c r="H7" s="311"/>
      <c r="L7" s="21"/>
    </row>
    <row r="8" spans="1:46" s="2" customFormat="1" ht="12" customHeight="1">
      <c r="A8" s="33"/>
      <c r="B8" s="34"/>
      <c r="C8" s="33"/>
      <c r="D8" s="28" t="s">
        <v>82</v>
      </c>
      <c r="E8" s="33"/>
      <c r="F8" s="33"/>
      <c r="G8" s="33"/>
      <c r="H8" s="33"/>
      <c r="I8" s="33"/>
      <c r="J8" s="33"/>
      <c r="K8" s="33"/>
      <c r="L8" s="8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91" t="s">
        <v>83</v>
      </c>
      <c r="F9" s="312"/>
      <c r="G9" s="312"/>
      <c r="H9" s="312"/>
      <c r="I9" s="33"/>
      <c r="J9" s="33"/>
      <c r="K9" s="33"/>
      <c r="L9" s="8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8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8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>
        <f>'Rekapitulace stavby'!AN8</f>
        <v>0</v>
      </c>
      <c r="K12" s="33"/>
      <c r="L12" s="8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8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8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27</v>
      </c>
      <c r="J15" s="26" t="str">
        <f>IF('Rekapitulace stavby'!AN11="","",'Rekapitulace stavby'!AN11)</f>
        <v/>
      </c>
      <c r="K15" s="33"/>
      <c r="L15" s="8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8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>
        <f>'Rekapitulace stavby'!AN13</f>
        <v>0</v>
      </c>
      <c r="K17" s="33"/>
      <c r="L17" s="8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13">
        <f>'Rekapitulace stavby'!E14</f>
        <v>0</v>
      </c>
      <c r="F18" s="275"/>
      <c r="G18" s="275"/>
      <c r="H18" s="275"/>
      <c r="I18" s="28" t="s">
        <v>27</v>
      </c>
      <c r="J18" s="29">
        <f>'Rekapitulace stavby'!AN14</f>
        <v>0</v>
      </c>
      <c r="K18" s="33"/>
      <c r="L18" s="8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8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8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8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8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25</v>
      </c>
      <c r="J23" s="26" t="s">
        <v>32</v>
      </c>
      <c r="K23" s="33"/>
      <c r="L23" s="8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/>
      <c r="F24" s="33"/>
      <c r="G24" s="33"/>
      <c r="H24" s="33"/>
      <c r="I24" s="28" t="s">
        <v>27</v>
      </c>
      <c r="J24" s="26" t="s">
        <v>33</v>
      </c>
      <c r="K24" s="33"/>
      <c r="L24" s="8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8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8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87"/>
      <c r="B27" s="88"/>
      <c r="C27" s="87"/>
      <c r="D27" s="87"/>
      <c r="E27" s="280" t="s">
        <v>3</v>
      </c>
      <c r="F27" s="280"/>
      <c r="G27" s="280"/>
      <c r="H27" s="280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8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8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0" t="s">
        <v>36</v>
      </c>
      <c r="E30" s="33"/>
      <c r="F30" s="33"/>
      <c r="G30" s="33"/>
      <c r="H30" s="33"/>
      <c r="I30" s="33"/>
      <c r="J30" s="67">
        <f>ROUND(J89, 2)</f>
        <v>0</v>
      </c>
      <c r="K30" s="33"/>
      <c r="L30" s="8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8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8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1" t="s">
        <v>40</v>
      </c>
      <c r="E33" s="28" t="s">
        <v>41</v>
      </c>
      <c r="F33" s="92">
        <f>ROUND((SUM(BE89:BE404)),  2)</f>
        <v>0</v>
      </c>
      <c r="G33" s="33"/>
      <c r="H33" s="33"/>
      <c r="I33" s="93">
        <v>0.21</v>
      </c>
      <c r="J33" s="92">
        <f>ROUND(((SUM(BE89:BE404))*I33),  2)</f>
        <v>0</v>
      </c>
      <c r="K33" s="33"/>
      <c r="L33" s="8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42</v>
      </c>
      <c r="F34" s="92">
        <f>ROUND((SUM(BF89:BF404)),  2)</f>
        <v>0</v>
      </c>
      <c r="G34" s="33"/>
      <c r="H34" s="33"/>
      <c r="I34" s="93">
        <v>0.15</v>
      </c>
      <c r="J34" s="92">
        <f>ROUND(((SUM(BF89:BF404))*I34),  2)</f>
        <v>0</v>
      </c>
      <c r="K34" s="33"/>
      <c r="L34" s="8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43</v>
      </c>
      <c r="F35" s="92">
        <f>ROUND((SUM(BG89:BG404)),  2)</f>
        <v>0</v>
      </c>
      <c r="G35" s="33"/>
      <c r="H35" s="33"/>
      <c r="I35" s="93">
        <v>0.21</v>
      </c>
      <c r="J35" s="92">
        <f>0</f>
        <v>0</v>
      </c>
      <c r="K35" s="33"/>
      <c r="L35" s="8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44</v>
      </c>
      <c r="F36" s="92">
        <f>ROUND((SUM(BH89:BH404)),  2)</f>
        <v>0</v>
      </c>
      <c r="G36" s="33"/>
      <c r="H36" s="33"/>
      <c r="I36" s="93">
        <v>0.15</v>
      </c>
      <c r="J36" s="92">
        <f>0</f>
        <v>0</v>
      </c>
      <c r="K36" s="33"/>
      <c r="L36" s="8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45</v>
      </c>
      <c r="F37" s="92">
        <f>ROUND((SUM(BI89:BI404)),  2)</f>
        <v>0</v>
      </c>
      <c r="G37" s="33"/>
      <c r="H37" s="33"/>
      <c r="I37" s="93">
        <v>0</v>
      </c>
      <c r="J37" s="92">
        <f>0</f>
        <v>0</v>
      </c>
      <c r="K37" s="33"/>
      <c r="L37" s="8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8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4"/>
      <c r="D39" s="95" t="s">
        <v>46</v>
      </c>
      <c r="E39" s="56"/>
      <c r="F39" s="56"/>
      <c r="G39" s="96" t="s">
        <v>47</v>
      </c>
      <c r="H39" s="97" t="s">
        <v>48</v>
      </c>
      <c r="I39" s="56"/>
      <c r="J39" s="98">
        <f>SUM(J30:J37)</f>
        <v>0</v>
      </c>
      <c r="K39" s="99"/>
      <c r="L39" s="8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8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8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84</v>
      </c>
      <c r="D45" s="33"/>
      <c r="E45" s="33"/>
      <c r="F45" s="33"/>
      <c r="G45" s="33"/>
      <c r="H45" s="33"/>
      <c r="I45" s="33"/>
      <c r="J45" s="33"/>
      <c r="K45" s="33"/>
      <c r="L45" s="8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8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8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310" t="str">
        <f>E7</f>
        <v>Kompostárna Třebovice</v>
      </c>
      <c r="F48" s="311"/>
      <c r="G48" s="311"/>
      <c r="H48" s="311"/>
      <c r="I48" s="33"/>
      <c r="J48" s="33"/>
      <c r="K48" s="33"/>
      <c r="L48" s="8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82</v>
      </c>
      <c r="D49" s="33"/>
      <c r="E49" s="33"/>
      <c r="F49" s="33"/>
      <c r="G49" s="33"/>
      <c r="H49" s="33"/>
      <c r="I49" s="33"/>
      <c r="J49" s="33"/>
      <c r="K49" s="33"/>
      <c r="L49" s="8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91" t="str">
        <f>E9</f>
        <v>SO 01 - Terénní úpravy a zpevněné plochy</v>
      </c>
      <c r="F50" s="312"/>
      <c r="G50" s="312"/>
      <c r="H50" s="312"/>
      <c r="I50" s="33"/>
      <c r="J50" s="33"/>
      <c r="K50" s="33"/>
      <c r="L50" s="8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8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Třebovice</v>
      </c>
      <c r="G52" s="33"/>
      <c r="H52" s="33"/>
      <c r="I52" s="28" t="s">
        <v>23</v>
      </c>
      <c r="J52" s="51">
        <f>IF(J12="","",J12)</f>
        <v>0</v>
      </c>
      <c r="K52" s="33"/>
      <c r="L52" s="8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8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8" t="s">
        <v>24</v>
      </c>
      <c r="D54" s="33"/>
      <c r="E54" s="33"/>
      <c r="F54" s="26" t="str">
        <f>E15</f>
        <v xml:space="preserve"> </v>
      </c>
      <c r="G54" s="33"/>
      <c r="H54" s="33"/>
      <c r="I54" s="28" t="s">
        <v>29</v>
      </c>
      <c r="J54" s="31" t="str">
        <f>E21</f>
        <v xml:space="preserve"> </v>
      </c>
      <c r="K54" s="33"/>
      <c r="L54" s="8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8" t="s">
        <v>28</v>
      </c>
      <c r="D55" s="33"/>
      <c r="E55" s="33"/>
      <c r="F55" s="26">
        <f>IF(E18="","",E18)</f>
        <v>0</v>
      </c>
      <c r="G55" s="33"/>
      <c r="H55" s="33"/>
      <c r="I55" s="28" t="s">
        <v>31</v>
      </c>
      <c r="J55" s="31">
        <f>E24</f>
        <v>0</v>
      </c>
      <c r="K55" s="33"/>
      <c r="L55" s="8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8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0" t="s">
        <v>85</v>
      </c>
      <c r="D57" s="94"/>
      <c r="E57" s="94"/>
      <c r="F57" s="94"/>
      <c r="G57" s="94"/>
      <c r="H57" s="94"/>
      <c r="I57" s="94"/>
      <c r="J57" s="101" t="s">
        <v>86</v>
      </c>
      <c r="K57" s="94"/>
      <c r="L57" s="8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8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02" t="s">
        <v>68</v>
      </c>
      <c r="D59" s="33"/>
      <c r="E59" s="33"/>
      <c r="F59" s="33"/>
      <c r="G59" s="33"/>
      <c r="H59" s="33"/>
      <c r="I59" s="33"/>
      <c r="J59" s="67">
        <f>J89</f>
        <v>0</v>
      </c>
      <c r="K59" s="33"/>
      <c r="L59" s="8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87</v>
      </c>
    </row>
    <row r="60" spans="1:47" s="9" customFormat="1" ht="24.9" customHeight="1">
      <c r="B60" s="103"/>
      <c r="D60" s="104" t="s">
        <v>88</v>
      </c>
      <c r="E60" s="105"/>
      <c r="F60" s="105"/>
      <c r="G60" s="105"/>
      <c r="H60" s="105"/>
      <c r="I60" s="105"/>
      <c r="J60" s="106">
        <f>J90</f>
        <v>0</v>
      </c>
      <c r="L60" s="103"/>
    </row>
    <row r="61" spans="1:47" s="10" customFormat="1" ht="19.95" customHeight="1">
      <c r="B61" s="107"/>
      <c r="D61" s="108" t="s">
        <v>89</v>
      </c>
      <c r="E61" s="109"/>
      <c r="F61" s="109"/>
      <c r="G61" s="109"/>
      <c r="H61" s="109"/>
      <c r="I61" s="109"/>
      <c r="J61" s="110">
        <f>J91</f>
        <v>0</v>
      </c>
      <c r="L61" s="107"/>
    </row>
    <row r="62" spans="1:47" s="10" customFormat="1" ht="14.85" customHeight="1">
      <c r="B62" s="107"/>
      <c r="D62" s="108" t="s">
        <v>90</v>
      </c>
      <c r="E62" s="109"/>
      <c r="F62" s="109"/>
      <c r="G62" s="109"/>
      <c r="H62" s="109"/>
      <c r="I62" s="109"/>
      <c r="J62" s="110">
        <f>J92</f>
        <v>0</v>
      </c>
      <c r="L62" s="107"/>
    </row>
    <row r="63" spans="1:47" s="10" customFormat="1" ht="14.85" customHeight="1">
      <c r="B63" s="107"/>
      <c r="D63" s="108" t="s">
        <v>91</v>
      </c>
      <c r="E63" s="109"/>
      <c r="F63" s="109"/>
      <c r="G63" s="109"/>
      <c r="H63" s="109"/>
      <c r="I63" s="109"/>
      <c r="J63" s="110">
        <f>J147</f>
        <v>0</v>
      </c>
      <c r="L63" s="107"/>
    </row>
    <row r="64" spans="1:47" s="10" customFormat="1" ht="14.85" customHeight="1">
      <c r="B64" s="107"/>
      <c r="D64" s="108" t="s">
        <v>92</v>
      </c>
      <c r="E64" s="109"/>
      <c r="F64" s="109"/>
      <c r="G64" s="109"/>
      <c r="H64" s="109"/>
      <c r="I64" s="109"/>
      <c r="J64" s="110">
        <f>J166</f>
        <v>0</v>
      </c>
      <c r="L64" s="107"/>
    </row>
    <row r="65" spans="1:31" s="10" customFormat="1" ht="14.85" customHeight="1">
      <c r="B65" s="107"/>
      <c r="D65" s="108" t="s">
        <v>93</v>
      </c>
      <c r="E65" s="109"/>
      <c r="F65" s="109"/>
      <c r="G65" s="109"/>
      <c r="H65" s="109"/>
      <c r="I65" s="109"/>
      <c r="J65" s="110">
        <f>J206</f>
        <v>0</v>
      </c>
      <c r="L65" s="107"/>
    </row>
    <row r="66" spans="1:31" s="10" customFormat="1" ht="14.85" customHeight="1">
      <c r="B66" s="107"/>
      <c r="D66" s="108" t="s">
        <v>94</v>
      </c>
      <c r="E66" s="109"/>
      <c r="F66" s="109"/>
      <c r="G66" s="109"/>
      <c r="H66" s="109"/>
      <c r="I66" s="109"/>
      <c r="J66" s="110">
        <f>J245</f>
        <v>0</v>
      </c>
      <c r="L66" s="107"/>
    </row>
    <row r="67" spans="1:31" s="10" customFormat="1" ht="14.85" customHeight="1">
      <c r="B67" s="107"/>
      <c r="D67" s="108" t="s">
        <v>95</v>
      </c>
      <c r="E67" s="109"/>
      <c r="F67" s="109"/>
      <c r="G67" s="109"/>
      <c r="H67" s="109"/>
      <c r="I67" s="109"/>
      <c r="J67" s="110">
        <f>J278</f>
        <v>0</v>
      </c>
      <c r="L67" s="107"/>
    </row>
    <row r="68" spans="1:31" s="10" customFormat="1" ht="19.95" customHeight="1">
      <c r="B68" s="107"/>
      <c r="D68" s="108" t="s">
        <v>96</v>
      </c>
      <c r="E68" s="109"/>
      <c r="F68" s="109"/>
      <c r="G68" s="109"/>
      <c r="H68" s="109"/>
      <c r="I68" s="109"/>
      <c r="J68" s="110">
        <f>J371</f>
        <v>0</v>
      </c>
      <c r="L68" s="107"/>
    </row>
    <row r="69" spans="1:31" s="10" customFormat="1" ht="19.95" customHeight="1">
      <c r="B69" s="107"/>
      <c r="D69" s="108" t="s">
        <v>97</v>
      </c>
      <c r="E69" s="109"/>
      <c r="F69" s="109"/>
      <c r="G69" s="109"/>
      <c r="H69" s="109"/>
      <c r="I69" s="109"/>
      <c r="J69" s="110">
        <f>J400</f>
        <v>0</v>
      </c>
      <c r="L69" s="107"/>
    </row>
    <row r="70" spans="1:31" s="2" customFormat="1" ht="21.75" customHeight="1">
      <c r="A70" s="33"/>
      <c r="B70" s="34"/>
      <c r="C70" s="33"/>
      <c r="D70" s="33"/>
      <c r="E70" s="33"/>
      <c r="F70" s="33"/>
      <c r="G70" s="33"/>
      <c r="H70" s="33"/>
      <c r="I70" s="33"/>
      <c r="J70" s="33"/>
      <c r="K70" s="33"/>
      <c r="L70" s="86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86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5" spans="1:31" s="2" customFormat="1" ht="6.9" customHeight="1">
      <c r="A75" s="33"/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86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24.9" customHeight="1">
      <c r="A76" s="33"/>
      <c r="B76" s="34"/>
      <c r="C76" s="22" t="s">
        <v>98</v>
      </c>
      <c r="D76" s="33"/>
      <c r="E76" s="33"/>
      <c r="F76" s="33"/>
      <c r="G76" s="33"/>
      <c r="H76" s="33"/>
      <c r="I76" s="33"/>
      <c r="J76" s="33"/>
      <c r="K76" s="33"/>
      <c r="L76" s="8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3"/>
      <c r="D77" s="33"/>
      <c r="E77" s="33"/>
      <c r="F77" s="33"/>
      <c r="G77" s="33"/>
      <c r="H77" s="33"/>
      <c r="I77" s="33"/>
      <c r="J77" s="33"/>
      <c r="K77" s="33"/>
      <c r="L77" s="8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17</v>
      </c>
      <c r="D78" s="33"/>
      <c r="E78" s="33"/>
      <c r="F78" s="33"/>
      <c r="G78" s="33"/>
      <c r="H78" s="33"/>
      <c r="I78" s="33"/>
      <c r="J78" s="33"/>
      <c r="K78" s="33"/>
      <c r="L78" s="8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3"/>
      <c r="D79" s="33"/>
      <c r="E79" s="310" t="str">
        <f>E7</f>
        <v>Kompostárna Třebovice</v>
      </c>
      <c r="F79" s="311"/>
      <c r="G79" s="311"/>
      <c r="H79" s="311"/>
      <c r="I79" s="33"/>
      <c r="J79" s="33"/>
      <c r="K79" s="33"/>
      <c r="L79" s="8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82</v>
      </c>
      <c r="D80" s="33"/>
      <c r="E80" s="33"/>
      <c r="F80" s="33"/>
      <c r="G80" s="33"/>
      <c r="H80" s="33"/>
      <c r="I80" s="33"/>
      <c r="J80" s="33"/>
      <c r="K80" s="33"/>
      <c r="L80" s="8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3"/>
      <c r="D81" s="33"/>
      <c r="E81" s="291" t="str">
        <f>E9</f>
        <v>SO 01 - Terénní úpravy a zpevněné plochy</v>
      </c>
      <c r="F81" s="312"/>
      <c r="G81" s="312"/>
      <c r="H81" s="312"/>
      <c r="I81" s="33"/>
      <c r="J81" s="33"/>
      <c r="K81" s="33"/>
      <c r="L81" s="8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3"/>
      <c r="D82" s="33"/>
      <c r="E82" s="33"/>
      <c r="F82" s="33"/>
      <c r="G82" s="33"/>
      <c r="H82" s="33"/>
      <c r="I82" s="33"/>
      <c r="J82" s="33"/>
      <c r="K82" s="33"/>
      <c r="L82" s="8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21</v>
      </c>
      <c r="D83" s="33"/>
      <c r="E83" s="33"/>
      <c r="F83" s="26" t="str">
        <f>F12</f>
        <v>Třebovice</v>
      </c>
      <c r="G83" s="33"/>
      <c r="H83" s="33"/>
      <c r="I83" s="28" t="s">
        <v>23</v>
      </c>
      <c r="J83" s="51">
        <f>IF(J12="","",J12)</f>
        <v>0</v>
      </c>
      <c r="K83" s="33"/>
      <c r="L83" s="8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" customHeight="1">
      <c r="A84" s="33"/>
      <c r="B84" s="34"/>
      <c r="C84" s="33"/>
      <c r="D84" s="33"/>
      <c r="E84" s="33"/>
      <c r="F84" s="33"/>
      <c r="G84" s="33"/>
      <c r="H84" s="33"/>
      <c r="I84" s="33"/>
      <c r="J84" s="33"/>
      <c r="K84" s="33"/>
      <c r="L84" s="8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15" customHeight="1">
      <c r="A85" s="33"/>
      <c r="B85" s="34"/>
      <c r="C85" s="28" t="s">
        <v>24</v>
      </c>
      <c r="D85" s="33"/>
      <c r="E85" s="33"/>
      <c r="F85" s="26" t="str">
        <f>E15</f>
        <v xml:space="preserve"> </v>
      </c>
      <c r="G85" s="33"/>
      <c r="H85" s="33"/>
      <c r="I85" s="28" t="s">
        <v>29</v>
      </c>
      <c r="J85" s="31" t="str">
        <f>E21</f>
        <v xml:space="preserve"> </v>
      </c>
      <c r="K85" s="33"/>
      <c r="L85" s="8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15" customHeight="1">
      <c r="A86" s="33"/>
      <c r="B86" s="34"/>
      <c r="C86" s="28" t="s">
        <v>28</v>
      </c>
      <c r="D86" s="33"/>
      <c r="E86" s="33"/>
      <c r="F86" s="26">
        <f>IF(E18="","",E18)</f>
        <v>0</v>
      </c>
      <c r="G86" s="33"/>
      <c r="H86" s="33"/>
      <c r="I86" s="28" t="s">
        <v>31</v>
      </c>
      <c r="J86" s="31">
        <f>E24</f>
        <v>0</v>
      </c>
      <c r="K86" s="33"/>
      <c r="L86" s="8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0.3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8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11" customFormat="1" ht="29.25" customHeight="1">
      <c r="A88" s="111"/>
      <c r="B88" s="112"/>
      <c r="C88" s="113" t="s">
        <v>99</v>
      </c>
      <c r="D88" s="114" t="s">
        <v>55</v>
      </c>
      <c r="E88" s="114" t="s">
        <v>51</v>
      </c>
      <c r="F88" s="114" t="s">
        <v>52</v>
      </c>
      <c r="G88" s="114" t="s">
        <v>100</v>
      </c>
      <c r="H88" s="114" t="s">
        <v>101</v>
      </c>
      <c r="I88" s="114" t="s">
        <v>102</v>
      </c>
      <c r="J88" s="114" t="s">
        <v>86</v>
      </c>
      <c r="K88" s="115" t="s">
        <v>103</v>
      </c>
      <c r="L88" s="116"/>
      <c r="M88" s="58" t="s">
        <v>3</v>
      </c>
      <c r="N88" s="59" t="s">
        <v>40</v>
      </c>
      <c r="O88" s="59" t="s">
        <v>104</v>
      </c>
      <c r="P88" s="59" t="s">
        <v>105</v>
      </c>
      <c r="Q88" s="59" t="s">
        <v>106</v>
      </c>
      <c r="R88" s="59" t="s">
        <v>107</v>
      </c>
      <c r="S88" s="59" t="s">
        <v>108</v>
      </c>
      <c r="T88" s="60" t="s">
        <v>109</v>
      </c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</row>
    <row r="89" spans="1:65" s="2" customFormat="1" ht="22.8" customHeight="1">
      <c r="A89" s="33"/>
      <c r="B89" s="34"/>
      <c r="C89" s="65" t="s">
        <v>110</v>
      </c>
      <c r="D89" s="33"/>
      <c r="E89" s="33"/>
      <c r="F89" s="33"/>
      <c r="G89" s="33"/>
      <c r="H89" s="33"/>
      <c r="I89" s="33"/>
      <c r="J89" s="117">
        <f>BK89</f>
        <v>0</v>
      </c>
      <c r="K89" s="33"/>
      <c r="L89" s="34"/>
      <c r="M89" s="61"/>
      <c r="N89" s="52"/>
      <c r="O89" s="62"/>
      <c r="P89" s="118">
        <f>P90</f>
        <v>0</v>
      </c>
      <c r="Q89" s="62"/>
      <c r="R89" s="118">
        <f>R90</f>
        <v>527.71065504000001</v>
      </c>
      <c r="S89" s="62"/>
      <c r="T89" s="11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87</v>
      </c>
      <c r="BK89" s="120">
        <f>BK90</f>
        <v>0</v>
      </c>
    </row>
    <row r="90" spans="1:65" s="12" customFormat="1" ht="25.95" customHeight="1">
      <c r="B90" s="121"/>
      <c r="D90" s="122" t="s">
        <v>69</v>
      </c>
      <c r="E90" s="123" t="s">
        <v>111</v>
      </c>
      <c r="F90" s="123" t="s">
        <v>112</v>
      </c>
      <c r="I90" s="124"/>
      <c r="J90" s="125">
        <f>BK90</f>
        <v>0</v>
      </c>
      <c r="L90" s="121"/>
      <c r="M90" s="126"/>
      <c r="N90" s="127"/>
      <c r="O90" s="127"/>
      <c r="P90" s="128">
        <f>P91+P371+P400</f>
        <v>0</v>
      </c>
      <c r="Q90" s="127"/>
      <c r="R90" s="128">
        <f>R91+R371+R400</f>
        <v>527.71065504000001</v>
      </c>
      <c r="S90" s="127"/>
      <c r="T90" s="129">
        <f>T91+T371+T400</f>
        <v>0</v>
      </c>
      <c r="AR90" s="122" t="s">
        <v>78</v>
      </c>
      <c r="AT90" s="130" t="s">
        <v>69</v>
      </c>
      <c r="AU90" s="130" t="s">
        <v>70</v>
      </c>
      <c r="AY90" s="122" t="s">
        <v>113</v>
      </c>
      <c r="BK90" s="131">
        <f>BK91+BK371+BK400</f>
        <v>0</v>
      </c>
    </row>
    <row r="91" spans="1:65" s="12" customFormat="1" ht="22.8" customHeight="1">
      <c r="B91" s="121"/>
      <c r="D91" s="122" t="s">
        <v>69</v>
      </c>
      <c r="E91" s="132" t="s">
        <v>78</v>
      </c>
      <c r="F91" s="132" t="s">
        <v>114</v>
      </c>
      <c r="I91" s="124"/>
      <c r="J91" s="133">
        <f>BK91</f>
        <v>0</v>
      </c>
      <c r="L91" s="121"/>
      <c r="M91" s="126"/>
      <c r="N91" s="127"/>
      <c r="O91" s="127"/>
      <c r="P91" s="128">
        <f>P92+P147+P166+P206+P245+P278</f>
        <v>0</v>
      </c>
      <c r="Q91" s="127"/>
      <c r="R91" s="128">
        <f>R92+R147+R166+R206+R245+R278</f>
        <v>527.71065504000001</v>
      </c>
      <c r="S91" s="127"/>
      <c r="T91" s="129">
        <f>T92+T147+T166+T206+T245+T278</f>
        <v>0</v>
      </c>
      <c r="AR91" s="122" t="s">
        <v>78</v>
      </c>
      <c r="AT91" s="130" t="s">
        <v>69</v>
      </c>
      <c r="AU91" s="130" t="s">
        <v>78</v>
      </c>
      <c r="AY91" s="122" t="s">
        <v>113</v>
      </c>
      <c r="BK91" s="131">
        <f>BK92+BK147+BK166+BK206+BK245+BK278</f>
        <v>0</v>
      </c>
    </row>
    <row r="92" spans="1:65" s="12" customFormat="1" ht="20.85" customHeight="1">
      <c r="B92" s="121"/>
      <c r="D92" s="122" t="s">
        <v>69</v>
      </c>
      <c r="E92" s="132" t="s">
        <v>115</v>
      </c>
      <c r="F92" s="132" t="s">
        <v>116</v>
      </c>
      <c r="I92" s="124"/>
      <c r="J92" s="133">
        <f>BK92</f>
        <v>0</v>
      </c>
      <c r="L92" s="121"/>
      <c r="M92" s="126"/>
      <c r="N92" s="127"/>
      <c r="O92" s="127"/>
      <c r="P92" s="128">
        <f>SUM(P93:P146)</f>
        <v>0</v>
      </c>
      <c r="Q92" s="127"/>
      <c r="R92" s="128">
        <f>SUM(R93:R146)</f>
        <v>104.64585</v>
      </c>
      <c r="S92" s="127"/>
      <c r="T92" s="129">
        <f>SUM(T93:T146)</f>
        <v>0</v>
      </c>
      <c r="AR92" s="122" t="s">
        <v>78</v>
      </c>
      <c r="AT92" s="130" t="s">
        <v>69</v>
      </c>
      <c r="AU92" s="130" t="s">
        <v>80</v>
      </c>
      <c r="AY92" s="122" t="s">
        <v>113</v>
      </c>
      <c r="BK92" s="131">
        <f>SUM(BK93:BK146)</f>
        <v>0</v>
      </c>
    </row>
    <row r="93" spans="1:65" s="2" customFormat="1" ht="14.4" customHeight="1">
      <c r="A93" s="33"/>
      <c r="B93" s="134"/>
      <c r="C93" s="135" t="s">
        <v>78</v>
      </c>
      <c r="D93" s="135" t="s">
        <v>117</v>
      </c>
      <c r="E93" s="136" t="s">
        <v>118</v>
      </c>
      <c r="F93" s="137" t="s">
        <v>119</v>
      </c>
      <c r="G93" s="138" t="s">
        <v>120</v>
      </c>
      <c r="H93" s="139">
        <v>5401.05</v>
      </c>
      <c r="I93" s="140"/>
      <c r="J93" s="141">
        <f>ROUND(I93*H93,2)</f>
        <v>0</v>
      </c>
      <c r="K93" s="137" t="s">
        <v>121</v>
      </c>
      <c r="L93" s="34"/>
      <c r="M93" s="142" t="s">
        <v>3</v>
      </c>
      <c r="N93" s="143" t="s">
        <v>41</v>
      </c>
      <c r="O93" s="54"/>
      <c r="P93" s="144">
        <f>O93*H93</f>
        <v>0</v>
      </c>
      <c r="Q93" s="144">
        <v>0</v>
      </c>
      <c r="R93" s="144">
        <f>Q93*H93</f>
        <v>0</v>
      </c>
      <c r="S93" s="144">
        <v>0</v>
      </c>
      <c r="T93" s="145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46" t="s">
        <v>122</v>
      </c>
      <c r="AT93" s="146" t="s">
        <v>117</v>
      </c>
      <c r="AU93" s="146" t="s">
        <v>123</v>
      </c>
      <c r="AY93" s="18" t="s">
        <v>113</v>
      </c>
      <c r="BE93" s="147">
        <f>IF(N93="základní",J93,0)</f>
        <v>0</v>
      </c>
      <c r="BF93" s="147">
        <f>IF(N93="snížená",J93,0)</f>
        <v>0</v>
      </c>
      <c r="BG93" s="147">
        <f>IF(N93="zákl. přenesená",J93,0)</f>
        <v>0</v>
      </c>
      <c r="BH93" s="147">
        <f>IF(N93="sníž. přenesená",J93,0)</f>
        <v>0</v>
      </c>
      <c r="BI93" s="147">
        <f>IF(N93="nulová",J93,0)</f>
        <v>0</v>
      </c>
      <c r="BJ93" s="18" t="s">
        <v>78</v>
      </c>
      <c r="BK93" s="147">
        <f>ROUND(I93*H93,2)</f>
        <v>0</v>
      </c>
      <c r="BL93" s="18" t="s">
        <v>122</v>
      </c>
      <c r="BM93" s="146" t="s">
        <v>124</v>
      </c>
    </row>
    <row r="94" spans="1:65" s="2" customFormat="1" ht="10.199999999999999">
      <c r="A94" s="33"/>
      <c r="B94" s="34"/>
      <c r="C94" s="33"/>
      <c r="D94" s="148" t="s">
        <v>125</v>
      </c>
      <c r="E94" s="33"/>
      <c r="F94" s="149" t="s">
        <v>126</v>
      </c>
      <c r="G94" s="33"/>
      <c r="H94" s="33"/>
      <c r="I94" s="150"/>
      <c r="J94" s="33"/>
      <c r="K94" s="33"/>
      <c r="L94" s="34"/>
      <c r="M94" s="151"/>
      <c r="N94" s="152"/>
      <c r="O94" s="54"/>
      <c r="P94" s="54"/>
      <c r="Q94" s="54"/>
      <c r="R94" s="54"/>
      <c r="S94" s="54"/>
      <c r="T94" s="55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125</v>
      </c>
      <c r="AU94" s="18" t="s">
        <v>123</v>
      </c>
    </row>
    <row r="95" spans="1:65" s="2" customFormat="1" ht="38.4">
      <c r="A95" s="33"/>
      <c r="B95" s="34"/>
      <c r="C95" s="33"/>
      <c r="D95" s="148" t="s">
        <v>127</v>
      </c>
      <c r="E95" s="33"/>
      <c r="F95" s="153" t="s">
        <v>128</v>
      </c>
      <c r="G95" s="33"/>
      <c r="H95" s="33"/>
      <c r="I95" s="150"/>
      <c r="J95" s="33"/>
      <c r="K95" s="33"/>
      <c r="L95" s="34"/>
      <c r="M95" s="151"/>
      <c r="N95" s="152"/>
      <c r="O95" s="54"/>
      <c r="P95" s="54"/>
      <c r="Q95" s="54"/>
      <c r="R95" s="54"/>
      <c r="S95" s="54"/>
      <c r="T95" s="55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127</v>
      </c>
      <c r="AU95" s="18" t="s">
        <v>123</v>
      </c>
    </row>
    <row r="96" spans="1:65" s="13" customFormat="1" ht="10.199999999999999">
      <c r="B96" s="154"/>
      <c r="D96" s="148" t="s">
        <v>129</v>
      </c>
      <c r="E96" s="155" t="s">
        <v>3</v>
      </c>
      <c r="F96" s="156" t="s">
        <v>130</v>
      </c>
      <c r="H96" s="157">
        <v>5353.8</v>
      </c>
      <c r="I96" s="158"/>
      <c r="L96" s="154"/>
      <c r="M96" s="159"/>
      <c r="N96" s="160"/>
      <c r="O96" s="160"/>
      <c r="P96" s="160"/>
      <c r="Q96" s="160"/>
      <c r="R96" s="160"/>
      <c r="S96" s="160"/>
      <c r="T96" s="161"/>
      <c r="AT96" s="155" t="s">
        <v>129</v>
      </c>
      <c r="AU96" s="155" t="s">
        <v>123</v>
      </c>
      <c r="AV96" s="13" t="s">
        <v>80</v>
      </c>
      <c r="AW96" s="13" t="s">
        <v>30</v>
      </c>
      <c r="AX96" s="13" t="s">
        <v>70</v>
      </c>
      <c r="AY96" s="155" t="s">
        <v>113</v>
      </c>
    </row>
    <row r="97" spans="1:65" s="13" customFormat="1" ht="10.199999999999999">
      <c r="B97" s="154"/>
      <c r="D97" s="148" t="s">
        <v>129</v>
      </c>
      <c r="E97" s="155" t="s">
        <v>3</v>
      </c>
      <c r="F97" s="156" t="s">
        <v>131</v>
      </c>
      <c r="H97" s="157">
        <v>47.25</v>
      </c>
      <c r="I97" s="158"/>
      <c r="L97" s="154"/>
      <c r="M97" s="159"/>
      <c r="N97" s="160"/>
      <c r="O97" s="160"/>
      <c r="P97" s="160"/>
      <c r="Q97" s="160"/>
      <c r="R97" s="160"/>
      <c r="S97" s="160"/>
      <c r="T97" s="161"/>
      <c r="AT97" s="155" t="s">
        <v>129</v>
      </c>
      <c r="AU97" s="155" t="s">
        <v>123</v>
      </c>
      <c r="AV97" s="13" t="s">
        <v>80</v>
      </c>
      <c r="AW97" s="13" t="s">
        <v>30</v>
      </c>
      <c r="AX97" s="13" t="s">
        <v>70</v>
      </c>
      <c r="AY97" s="155" t="s">
        <v>113</v>
      </c>
    </row>
    <row r="98" spans="1:65" s="14" customFormat="1" ht="10.199999999999999">
      <c r="B98" s="162"/>
      <c r="D98" s="148" t="s">
        <v>129</v>
      </c>
      <c r="E98" s="163" t="s">
        <v>3</v>
      </c>
      <c r="F98" s="164" t="s">
        <v>132</v>
      </c>
      <c r="H98" s="165">
        <v>5401.05</v>
      </c>
      <c r="I98" s="166"/>
      <c r="L98" s="162"/>
      <c r="M98" s="167"/>
      <c r="N98" s="168"/>
      <c r="O98" s="168"/>
      <c r="P98" s="168"/>
      <c r="Q98" s="168"/>
      <c r="R98" s="168"/>
      <c r="S98" s="168"/>
      <c r="T98" s="169"/>
      <c r="AT98" s="163" t="s">
        <v>129</v>
      </c>
      <c r="AU98" s="163" t="s">
        <v>123</v>
      </c>
      <c r="AV98" s="14" t="s">
        <v>122</v>
      </c>
      <c r="AW98" s="14" t="s">
        <v>30</v>
      </c>
      <c r="AX98" s="14" t="s">
        <v>78</v>
      </c>
      <c r="AY98" s="163" t="s">
        <v>113</v>
      </c>
    </row>
    <row r="99" spans="1:65" s="2" customFormat="1" ht="14.4" customHeight="1">
      <c r="A99" s="33"/>
      <c r="B99" s="134"/>
      <c r="C99" s="135" t="s">
        <v>80</v>
      </c>
      <c r="D99" s="135" t="s">
        <v>117</v>
      </c>
      <c r="E99" s="136" t="s">
        <v>133</v>
      </c>
      <c r="F99" s="137" t="s">
        <v>134</v>
      </c>
      <c r="G99" s="138" t="s">
        <v>120</v>
      </c>
      <c r="H99" s="139">
        <v>30.975999999999999</v>
      </c>
      <c r="I99" s="140"/>
      <c r="J99" s="141">
        <f>ROUND(I99*H99,2)</f>
        <v>0</v>
      </c>
      <c r="K99" s="137" t="s">
        <v>121</v>
      </c>
      <c r="L99" s="34"/>
      <c r="M99" s="142" t="s">
        <v>3</v>
      </c>
      <c r="N99" s="143" t="s">
        <v>41</v>
      </c>
      <c r="O99" s="54"/>
      <c r="P99" s="144">
        <f>O99*H99</f>
        <v>0</v>
      </c>
      <c r="Q99" s="144">
        <v>0</v>
      </c>
      <c r="R99" s="144">
        <f>Q99*H99</f>
        <v>0</v>
      </c>
      <c r="S99" s="144">
        <v>0</v>
      </c>
      <c r="T99" s="145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46" t="s">
        <v>122</v>
      </c>
      <c r="AT99" s="146" t="s">
        <v>117</v>
      </c>
      <c r="AU99" s="146" t="s">
        <v>123</v>
      </c>
      <c r="AY99" s="18" t="s">
        <v>113</v>
      </c>
      <c r="BE99" s="147">
        <f>IF(N99="základní",J99,0)</f>
        <v>0</v>
      </c>
      <c r="BF99" s="147">
        <f>IF(N99="snížená",J99,0)</f>
        <v>0</v>
      </c>
      <c r="BG99" s="147">
        <f>IF(N99="zákl. přenesená",J99,0)</f>
        <v>0</v>
      </c>
      <c r="BH99" s="147">
        <f>IF(N99="sníž. přenesená",J99,0)</f>
        <v>0</v>
      </c>
      <c r="BI99" s="147">
        <f>IF(N99="nulová",J99,0)</f>
        <v>0</v>
      </c>
      <c r="BJ99" s="18" t="s">
        <v>78</v>
      </c>
      <c r="BK99" s="147">
        <f>ROUND(I99*H99,2)</f>
        <v>0</v>
      </c>
      <c r="BL99" s="18" t="s">
        <v>122</v>
      </c>
      <c r="BM99" s="146" t="s">
        <v>135</v>
      </c>
    </row>
    <row r="100" spans="1:65" s="2" customFormat="1" ht="19.2">
      <c r="A100" s="33"/>
      <c r="B100" s="34"/>
      <c r="C100" s="33"/>
      <c r="D100" s="148" t="s">
        <v>125</v>
      </c>
      <c r="E100" s="33"/>
      <c r="F100" s="149" t="s">
        <v>136</v>
      </c>
      <c r="G100" s="33"/>
      <c r="H100" s="33"/>
      <c r="I100" s="150"/>
      <c r="J100" s="33"/>
      <c r="K100" s="33"/>
      <c r="L100" s="34"/>
      <c r="M100" s="151"/>
      <c r="N100" s="152"/>
      <c r="O100" s="54"/>
      <c r="P100" s="54"/>
      <c r="Q100" s="54"/>
      <c r="R100" s="54"/>
      <c r="S100" s="54"/>
      <c r="T100" s="55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125</v>
      </c>
      <c r="AU100" s="18" t="s">
        <v>123</v>
      </c>
    </row>
    <row r="101" spans="1:65" s="2" customFormat="1" ht="19.2">
      <c r="A101" s="33"/>
      <c r="B101" s="34"/>
      <c r="C101" s="33"/>
      <c r="D101" s="148" t="s">
        <v>127</v>
      </c>
      <c r="E101" s="33"/>
      <c r="F101" s="153" t="s">
        <v>137</v>
      </c>
      <c r="G101" s="33"/>
      <c r="H101" s="33"/>
      <c r="I101" s="150"/>
      <c r="J101" s="33"/>
      <c r="K101" s="33"/>
      <c r="L101" s="34"/>
      <c r="M101" s="151"/>
      <c r="N101" s="152"/>
      <c r="O101" s="54"/>
      <c r="P101" s="54"/>
      <c r="Q101" s="54"/>
      <c r="R101" s="54"/>
      <c r="S101" s="54"/>
      <c r="T101" s="55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127</v>
      </c>
      <c r="AU101" s="18" t="s">
        <v>123</v>
      </c>
    </row>
    <row r="102" spans="1:65" s="13" customFormat="1" ht="10.199999999999999">
      <c r="B102" s="154"/>
      <c r="D102" s="148" t="s">
        <v>129</v>
      </c>
      <c r="E102" s="155" t="s">
        <v>3</v>
      </c>
      <c r="F102" s="156" t="s">
        <v>138</v>
      </c>
      <c r="H102" s="157">
        <v>30.975999999999999</v>
      </c>
      <c r="I102" s="158"/>
      <c r="L102" s="154"/>
      <c r="M102" s="159"/>
      <c r="N102" s="160"/>
      <c r="O102" s="160"/>
      <c r="P102" s="160"/>
      <c r="Q102" s="160"/>
      <c r="R102" s="160"/>
      <c r="S102" s="160"/>
      <c r="T102" s="161"/>
      <c r="AT102" s="155" t="s">
        <v>129</v>
      </c>
      <c r="AU102" s="155" t="s">
        <v>123</v>
      </c>
      <c r="AV102" s="13" t="s">
        <v>80</v>
      </c>
      <c r="AW102" s="13" t="s">
        <v>30</v>
      </c>
      <c r="AX102" s="13" t="s">
        <v>78</v>
      </c>
      <c r="AY102" s="155" t="s">
        <v>113</v>
      </c>
    </row>
    <row r="103" spans="1:65" s="2" customFormat="1" ht="14.4" customHeight="1">
      <c r="A103" s="33"/>
      <c r="B103" s="134"/>
      <c r="C103" s="135" t="s">
        <v>123</v>
      </c>
      <c r="D103" s="135" t="s">
        <v>117</v>
      </c>
      <c r="E103" s="136" t="s">
        <v>139</v>
      </c>
      <c r="F103" s="137" t="s">
        <v>140</v>
      </c>
      <c r="G103" s="138" t="s">
        <v>120</v>
      </c>
      <c r="H103" s="139">
        <v>364.8</v>
      </c>
      <c r="I103" s="140"/>
      <c r="J103" s="141">
        <f>ROUND(I103*H103,2)</f>
        <v>0</v>
      </c>
      <c r="K103" s="137" t="s">
        <v>121</v>
      </c>
      <c r="L103" s="34"/>
      <c r="M103" s="142" t="s">
        <v>3</v>
      </c>
      <c r="N103" s="143" t="s">
        <v>41</v>
      </c>
      <c r="O103" s="54"/>
      <c r="P103" s="144">
        <f>O103*H103</f>
        <v>0</v>
      </c>
      <c r="Q103" s="144">
        <v>0</v>
      </c>
      <c r="R103" s="144">
        <f>Q103*H103</f>
        <v>0</v>
      </c>
      <c r="S103" s="144">
        <v>0</v>
      </c>
      <c r="T103" s="14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46" t="s">
        <v>122</v>
      </c>
      <c r="AT103" s="146" t="s">
        <v>117</v>
      </c>
      <c r="AU103" s="146" t="s">
        <v>123</v>
      </c>
      <c r="AY103" s="18" t="s">
        <v>113</v>
      </c>
      <c r="BE103" s="147">
        <f>IF(N103="základní",J103,0)</f>
        <v>0</v>
      </c>
      <c r="BF103" s="147">
        <f>IF(N103="snížená",J103,0)</f>
        <v>0</v>
      </c>
      <c r="BG103" s="147">
        <f>IF(N103="zákl. přenesená",J103,0)</f>
        <v>0</v>
      </c>
      <c r="BH103" s="147">
        <f>IF(N103="sníž. přenesená",J103,0)</f>
        <v>0</v>
      </c>
      <c r="BI103" s="147">
        <f>IF(N103="nulová",J103,0)</f>
        <v>0</v>
      </c>
      <c r="BJ103" s="18" t="s">
        <v>78</v>
      </c>
      <c r="BK103" s="147">
        <f>ROUND(I103*H103,2)</f>
        <v>0</v>
      </c>
      <c r="BL103" s="18" t="s">
        <v>122</v>
      </c>
      <c r="BM103" s="146" t="s">
        <v>141</v>
      </c>
    </row>
    <row r="104" spans="1:65" s="2" customFormat="1" ht="19.2">
      <c r="A104" s="33"/>
      <c r="B104" s="34"/>
      <c r="C104" s="33"/>
      <c r="D104" s="148" t="s">
        <v>125</v>
      </c>
      <c r="E104" s="33"/>
      <c r="F104" s="149" t="s">
        <v>142</v>
      </c>
      <c r="G104" s="33"/>
      <c r="H104" s="33"/>
      <c r="I104" s="150"/>
      <c r="J104" s="33"/>
      <c r="K104" s="33"/>
      <c r="L104" s="34"/>
      <c r="M104" s="151"/>
      <c r="N104" s="152"/>
      <c r="O104" s="54"/>
      <c r="P104" s="54"/>
      <c r="Q104" s="54"/>
      <c r="R104" s="54"/>
      <c r="S104" s="54"/>
      <c r="T104" s="55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125</v>
      </c>
      <c r="AU104" s="18" t="s">
        <v>123</v>
      </c>
    </row>
    <row r="105" spans="1:65" s="2" customFormat="1" ht="19.2">
      <c r="A105" s="33"/>
      <c r="B105" s="34"/>
      <c r="C105" s="33"/>
      <c r="D105" s="148" t="s">
        <v>127</v>
      </c>
      <c r="E105" s="33"/>
      <c r="F105" s="153" t="s">
        <v>143</v>
      </c>
      <c r="G105" s="33"/>
      <c r="H105" s="33"/>
      <c r="I105" s="150"/>
      <c r="J105" s="33"/>
      <c r="K105" s="33"/>
      <c r="L105" s="34"/>
      <c r="M105" s="151"/>
      <c r="N105" s="152"/>
      <c r="O105" s="54"/>
      <c r="P105" s="54"/>
      <c r="Q105" s="54"/>
      <c r="R105" s="54"/>
      <c r="S105" s="54"/>
      <c r="T105" s="55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127</v>
      </c>
      <c r="AU105" s="18" t="s">
        <v>123</v>
      </c>
    </row>
    <row r="106" spans="1:65" s="13" customFormat="1" ht="10.199999999999999">
      <c r="B106" s="154"/>
      <c r="D106" s="148" t="s">
        <v>129</v>
      </c>
      <c r="E106" s="155" t="s">
        <v>3</v>
      </c>
      <c r="F106" s="156" t="s">
        <v>144</v>
      </c>
      <c r="H106" s="157">
        <v>364.8</v>
      </c>
      <c r="I106" s="158"/>
      <c r="L106" s="154"/>
      <c r="M106" s="159"/>
      <c r="N106" s="160"/>
      <c r="O106" s="160"/>
      <c r="P106" s="160"/>
      <c r="Q106" s="160"/>
      <c r="R106" s="160"/>
      <c r="S106" s="160"/>
      <c r="T106" s="161"/>
      <c r="AT106" s="155" t="s">
        <v>129</v>
      </c>
      <c r="AU106" s="155" t="s">
        <v>123</v>
      </c>
      <c r="AV106" s="13" t="s">
        <v>80</v>
      </c>
      <c r="AW106" s="13" t="s">
        <v>30</v>
      </c>
      <c r="AX106" s="13" t="s">
        <v>78</v>
      </c>
      <c r="AY106" s="155" t="s">
        <v>113</v>
      </c>
    </row>
    <row r="107" spans="1:65" s="2" customFormat="1" ht="14.4" customHeight="1">
      <c r="A107" s="33"/>
      <c r="B107" s="134"/>
      <c r="C107" s="135" t="s">
        <v>122</v>
      </c>
      <c r="D107" s="135" t="s">
        <v>117</v>
      </c>
      <c r="E107" s="136" t="s">
        <v>145</v>
      </c>
      <c r="F107" s="137" t="s">
        <v>146</v>
      </c>
      <c r="G107" s="138" t="s">
        <v>120</v>
      </c>
      <c r="H107" s="139">
        <v>25.274999999999999</v>
      </c>
      <c r="I107" s="140"/>
      <c r="J107" s="141">
        <f>ROUND(I107*H107,2)</f>
        <v>0</v>
      </c>
      <c r="K107" s="137" t="s">
        <v>121</v>
      </c>
      <c r="L107" s="34"/>
      <c r="M107" s="142" t="s">
        <v>3</v>
      </c>
      <c r="N107" s="143" t="s">
        <v>41</v>
      </c>
      <c r="O107" s="54"/>
      <c r="P107" s="144">
        <f>O107*H107</f>
        <v>0</v>
      </c>
      <c r="Q107" s="144">
        <v>0</v>
      </c>
      <c r="R107" s="144">
        <f>Q107*H107</f>
        <v>0</v>
      </c>
      <c r="S107" s="144">
        <v>0</v>
      </c>
      <c r="T107" s="14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46" t="s">
        <v>122</v>
      </c>
      <c r="AT107" s="146" t="s">
        <v>117</v>
      </c>
      <c r="AU107" s="146" t="s">
        <v>123</v>
      </c>
      <c r="AY107" s="18" t="s">
        <v>113</v>
      </c>
      <c r="BE107" s="147">
        <f>IF(N107="základní",J107,0)</f>
        <v>0</v>
      </c>
      <c r="BF107" s="147">
        <f>IF(N107="snížená",J107,0)</f>
        <v>0</v>
      </c>
      <c r="BG107" s="147">
        <f>IF(N107="zákl. přenesená",J107,0)</f>
        <v>0</v>
      </c>
      <c r="BH107" s="147">
        <f>IF(N107="sníž. přenesená",J107,0)</f>
        <v>0</v>
      </c>
      <c r="BI107" s="147">
        <f>IF(N107="nulová",J107,0)</f>
        <v>0</v>
      </c>
      <c r="BJ107" s="18" t="s">
        <v>78</v>
      </c>
      <c r="BK107" s="147">
        <f>ROUND(I107*H107,2)</f>
        <v>0</v>
      </c>
      <c r="BL107" s="18" t="s">
        <v>122</v>
      </c>
      <c r="BM107" s="146" t="s">
        <v>147</v>
      </c>
    </row>
    <row r="108" spans="1:65" s="2" customFormat="1" ht="10.199999999999999">
      <c r="A108" s="33"/>
      <c r="B108" s="34"/>
      <c r="C108" s="33"/>
      <c r="D108" s="148" t="s">
        <v>125</v>
      </c>
      <c r="E108" s="33"/>
      <c r="F108" s="149" t="s">
        <v>148</v>
      </c>
      <c r="G108" s="33"/>
      <c r="H108" s="33"/>
      <c r="I108" s="150"/>
      <c r="J108" s="33"/>
      <c r="K108" s="33"/>
      <c r="L108" s="34"/>
      <c r="M108" s="151"/>
      <c r="N108" s="152"/>
      <c r="O108" s="54"/>
      <c r="P108" s="54"/>
      <c r="Q108" s="54"/>
      <c r="R108" s="54"/>
      <c r="S108" s="54"/>
      <c r="T108" s="55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125</v>
      </c>
      <c r="AU108" s="18" t="s">
        <v>123</v>
      </c>
    </row>
    <row r="109" spans="1:65" s="2" customFormat="1" ht="19.2">
      <c r="A109" s="33"/>
      <c r="B109" s="34"/>
      <c r="C109" s="33"/>
      <c r="D109" s="148" t="s">
        <v>127</v>
      </c>
      <c r="E109" s="33"/>
      <c r="F109" s="153" t="s">
        <v>149</v>
      </c>
      <c r="G109" s="33"/>
      <c r="H109" s="33"/>
      <c r="I109" s="150"/>
      <c r="J109" s="33"/>
      <c r="K109" s="33"/>
      <c r="L109" s="34"/>
      <c r="M109" s="151"/>
      <c r="N109" s="152"/>
      <c r="O109" s="54"/>
      <c r="P109" s="54"/>
      <c r="Q109" s="54"/>
      <c r="R109" s="54"/>
      <c r="S109" s="54"/>
      <c r="T109" s="55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127</v>
      </c>
      <c r="AU109" s="18" t="s">
        <v>123</v>
      </c>
    </row>
    <row r="110" spans="1:65" s="13" customFormat="1" ht="10.199999999999999">
      <c r="B110" s="154"/>
      <c r="D110" s="148" t="s">
        <v>129</v>
      </c>
      <c r="E110" s="155" t="s">
        <v>3</v>
      </c>
      <c r="F110" s="156" t="s">
        <v>150</v>
      </c>
      <c r="H110" s="157">
        <v>25.274999999999999</v>
      </c>
      <c r="I110" s="158"/>
      <c r="L110" s="154"/>
      <c r="M110" s="159"/>
      <c r="N110" s="160"/>
      <c r="O110" s="160"/>
      <c r="P110" s="160"/>
      <c r="Q110" s="160"/>
      <c r="R110" s="160"/>
      <c r="S110" s="160"/>
      <c r="T110" s="161"/>
      <c r="AT110" s="155" t="s">
        <v>129</v>
      </c>
      <c r="AU110" s="155" t="s">
        <v>123</v>
      </c>
      <c r="AV110" s="13" t="s">
        <v>80</v>
      </c>
      <c r="AW110" s="13" t="s">
        <v>30</v>
      </c>
      <c r="AX110" s="13" t="s">
        <v>78</v>
      </c>
      <c r="AY110" s="155" t="s">
        <v>113</v>
      </c>
    </row>
    <row r="111" spans="1:65" s="2" customFormat="1" ht="14.4" customHeight="1">
      <c r="A111" s="33"/>
      <c r="B111" s="134"/>
      <c r="C111" s="135" t="s">
        <v>151</v>
      </c>
      <c r="D111" s="135" t="s">
        <v>117</v>
      </c>
      <c r="E111" s="136" t="s">
        <v>152</v>
      </c>
      <c r="F111" s="137" t="s">
        <v>153</v>
      </c>
      <c r="G111" s="138" t="s">
        <v>154</v>
      </c>
      <c r="H111" s="139">
        <v>65.5</v>
      </c>
      <c r="I111" s="140"/>
      <c r="J111" s="141">
        <f>ROUND(I111*H111,2)</f>
        <v>0</v>
      </c>
      <c r="K111" s="137" t="s">
        <v>121</v>
      </c>
      <c r="L111" s="34"/>
      <c r="M111" s="142" t="s">
        <v>3</v>
      </c>
      <c r="N111" s="143" t="s">
        <v>41</v>
      </c>
      <c r="O111" s="54"/>
      <c r="P111" s="144">
        <f>O111*H111</f>
        <v>0</v>
      </c>
      <c r="Q111" s="144">
        <v>6.9999999999999999E-4</v>
      </c>
      <c r="R111" s="144">
        <f>Q111*H111</f>
        <v>4.5850000000000002E-2</v>
      </c>
      <c r="S111" s="144">
        <v>0</v>
      </c>
      <c r="T111" s="14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46" t="s">
        <v>122</v>
      </c>
      <c r="AT111" s="146" t="s">
        <v>117</v>
      </c>
      <c r="AU111" s="146" t="s">
        <v>123</v>
      </c>
      <c r="AY111" s="18" t="s">
        <v>113</v>
      </c>
      <c r="BE111" s="147">
        <f>IF(N111="základní",J111,0)</f>
        <v>0</v>
      </c>
      <c r="BF111" s="147">
        <f>IF(N111="snížená",J111,0)</f>
        <v>0</v>
      </c>
      <c r="BG111" s="147">
        <f>IF(N111="zákl. přenesená",J111,0)</f>
        <v>0</v>
      </c>
      <c r="BH111" s="147">
        <f>IF(N111="sníž. přenesená",J111,0)</f>
        <v>0</v>
      </c>
      <c r="BI111" s="147">
        <f>IF(N111="nulová",J111,0)</f>
        <v>0</v>
      </c>
      <c r="BJ111" s="18" t="s">
        <v>78</v>
      </c>
      <c r="BK111" s="147">
        <f>ROUND(I111*H111,2)</f>
        <v>0</v>
      </c>
      <c r="BL111" s="18" t="s">
        <v>122</v>
      </c>
      <c r="BM111" s="146" t="s">
        <v>155</v>
      </c>
    </row>
    <row r="112" spans="1:65" s="2" customFormat="1" ht="10.199999999999999">
      <c r="A112" s="33"/>
      <c r="B112" s="34"/>
      <c r="C112" s="33"/>
      <c r="D112" s="148" t="s">
        <v>125</v>
      </c>
      <c r="E112" s="33"/>
      <c r="F112" s="149" t="s">
        <v>156</v>
      </c>
      <c r="G112" s="33"/>
      <c r="H112" s="33"/>
      <c r="I112" s="150"/>
      <c r="J112" s="33"/>
      <c r="K112" s="33"/>
      <c r="L112" s="34"/>
      <c r="M112" s="151"/>
      <c r="N112" s="152"/>
      <c r="O112" s="54"/>
      <c r="P112" s="54"/>
      <c r="Q112" s="54"/>
      <c r="R112" s="54"/>
      <c r="S112" s="54"/>
      <c r="T112" s="55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125</v>
      </c>
      <c r="AU112" s="18" t="s">
        <v>123</v>
      </c>
    </row>
    <row r="113" spans="1:65" s="13" customFormat="1" ht="10.199999999999999">
      <c r="B113" s="154"/>
      <c r="D113" s="148" t="s">
        <v>129</v>
      </c>
      <c r="E113" s="155" t="s">
        <v>3</v>
      </c>
      <c r="F113" s="156" t="s">
        <v>157</v>
      </c>
      <c r="H113" s="157">
        <v>65.5</v>
      </c>
      <c r="I113" s="158"/>
      <c r="L113" s="154"/>
      <c r="M113" s="159"/>
      <c r="N113" s="160"/>
      <c r="O113" s="160"/>
      <c r="P113" s="160"/>
      <c r="Q113" s="160"/>
      <c r="R113" s="160"/>
      <c r="S113" s="160"/>
      <c r="T113" s="161"/>
      <c r="AT113" s="155" t="s">
        <v>129</v>
      </c>
      <c r="AU113" s="155" t="s">
        <v>123</v>
      </c>
      <c r="AV113" s="13" t="s">
        <v>80</v>
      </c>
      <c r="AW113" s="13" t="s">
        <v>30</v>
      </c>
      <c r="AX113" s="13" t="s">
        <v>78</v>
      </c>
      <c r="AY113" s="155" t="s">
        <v>113</v>
      </c>
    </row>
    <row r="114" spans="1:65" s="2" customFormat="1" ht="14.4" customHeight="1">
      <c r="A114" s="33"/>
      <c r="B114" s="134"/>
      <c r="C114" s="135" t="s">
        <v>158</v>
      </c>
      <c r="D114" s="135" t="s">
        <v>117</v>
      </c>
      <c r="E114" s="136" t="s">
        <v>159</v>
      </c>
      <c r="F114" s="137" t="s">
        <v>160</v>
      </c>
      <c r="G114" s="138" t="s">
        <v>154</v>
      </c>
      <c r="H114" s="139">
        <v>65.5</v>
      </c>
      <c r="I114" s="140"/>
      <c r="J114" s="141">
        <f>ROUND(I114*H114,2)</f>
        <v>0</v>
      </c>
      <c r="K114" s="137" t="s">
        <v>121</v>
      </c>
      <c r="L114" s="34"/>
      <c r="M114" s="142" t="s">
        <v>3</v>
      </c>
      <c r="N114" s="143" t="s">
        <v>41</v>
      </c>
      <c r="O114" s="54"/>
      <c r="P114" s="144">
        <f>O114*H114</f>
        <v>0</v>
      </c>
      <c r="Q114" s="144">
        <v>0</v>
      </c>
      <c r="R114" s="144">
        <f>Q114*H114</f>
        <v>0</v>
      </c>
      <c r="S114" s="144">
        <v>0</v>
      </c>
      <c r="T114" s="14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46" t="s">
        <v>122</v>
      </c>
      <c r="AT114" s="146" t="s">
        <v>117</v>
      </c>
      <c r="AU114" s="146" t="s">
        <v>123</v>
      </c>
      <c r="AY114" s="18" t="s">
        <v>113</v>
      </c>
      <c r="BE114" s="147">
        <f>IF(N114="základní",J114,0)</f>
        <v>0</v>
      </c>
      <c r="BF114" s="147">
        <f>IF(N114="snížená",J114,0)</f>
        <v>0</v>
      </c>
      <c r="BG114" s="147">
        <f>IF(N114="zákl. přenesená",J114,0)</f>
        <v>0</v>
      </c>
      <c r="BH114" s="147">
        <f>IF(N114="sníž. přenesená",J114,0)</f>
        <v>0</v>
      </c>
      <c r="BI114" s="147">
        <f>IF(N114="nulová",J114,0)</f>
        <v>0</v>
      </c>
      <c r="BJ114" s="18" t="s">
        <v>78</v>
      </c>
      <c r="BK114" s="147">
        <f>ROUND(I114*H114,2)</f>
        <v>0</v>
      </c>
      <c r="BL114" s="18" t="s">
        <v>122</v>
      </c>
      <c r="BM114" s="146" t="s">
        <v>161</v>
      </c>
    </row>
    <row r="115" spans="1:65" s="2" customFormat="1" ht="19.2">
      <c r="A115" s="33"/>
      <c r="B115" s="34"/>
      <c r="C115" s="33"/>
      <c r="D115" s="148" t="s">
        <v>125</v>
      </c>
      <c r="E115" s="33"/>
      <c r="F115" s="149" t="s">
        <v>162</v>
      </c>
      <c r="G115" s="33"/>
      <c r="H115" s="33"/>
      <c r="I115" s="150"/>
      <c r="J115" s="33"/>
      <c r="K115" s="33"/>
      <c r="L115" s="34"/>
      <c r="M115" s="151"/>
      <c r="N115" s="152"/>
      <c r="O115" s="54"/>
      <c r="P115" s="54"/>
      <c r="Q115" s="54"/>
      <c r="R115" s="54"/>
      <c r="S115" s="54"/>
      <c r="T115" s="55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125</v>
      </c>
      <c r="AU115" s="18" t="s">
        <v>123</v>
      </c>
    </row>
    <row r="116" spans="1:65" s="2" customFormat="1" ht="14.4" customHeight="1">
      <c r="A116" s="33"/>
      <c r="B116" s="134"/>
      <c r="C116" s="135" t="s">
        <v>163</v>
      </c>
      <c r="D116" s="135" t="s">
        <v>117</v>
      </c>
      <c r="E116" s="136" t="s">
        <v>164</v>
      </c>
      <c r="F116" s="137" t="s">
        <v>165</v>
      </c>
      <c r="G116" s="138" t="s">
        <v>120</v>
      </c>
      <c r="H116" s="139">
        <v>962.8</v>
      </c>
      <c r="I116" s="140"/>
      <c r="J116" s="141">
        <f>ROUND(I116*H116,2)</f>
        <v>0</v>
      </c>
      <c r="K116" s="137" t="s">
        <v>121</v>
      </c>
      <c r="L116" s="34"/>
      <c r="M116" s="142" t="s">
        <v>3</v>
      </c>
      <c r="N116" s="143" t="s">
        <v>41</v>
      </c>
      <c r="O116" s="54"/>
      <c r="P116" s="144">
        <f>O116*H116</f>
        <v>0</v>
      </c>
      <c r="Q116" s="144">
        <v>0</v>
      </c>
      <c r="R116" s="144">
        <f>Q116*H116</f>
        <v>0</v>
      </c>
      <c r="S116" s="144">
        <v>0</v>
      </c>
      <c r="T116" s="145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46" t="s">
        <v>122</v>
      </c>
      <c r="AT116" s="146" t="s">
        <v>117</v>
      </c>
      <c r="AU116" s="146" t="s">
        <v>123</v>
      </c>
      <c r="AY116" s="18" t="s">
        <v>113</v>
      </c>
      <c r="BE116" s="147">
        <f>IF(N116="základní",J116,0)</f>
        <v>0</v>
      </c>
      <c r="BF116" s="147">
        <f>IF(N116="snížená",J116,0)</f>
        <v>0</v>
      </c>
      <c r="BG116" s="147">
        <f>IF(N116="zákl. přenesená",J116,0)</f>
        <v>0</v>
      </c>
      <c r="BH116" s="147">
        <f>IF(N116="sníž. přenesená",J116,0)</f>
        <v>0</v>
      </c>
      <c r="BI116" s="147">
        <f>IF(N116="nulová",J116,0)</f>
        <v>0</v>
      </c>
      <c r="BJ116" s="18" t="s">
        <v>78</v>
      </c>
      <c r="BK116" s="147">
        <f>ROUND(I116*H116,2)</f>
        <v>0</v>
      </c>
      <c r="BL116" s="18" t="s">
        <v>122</v>
      </c>
      <c r="BM116" s="146" t="s">
        <v>166</v>
      </c>
    </row>
    <row r="117" spans="1:65" s="2" customFormat="1" ht="19.2">
      <c r="A117" s="33"/>
      <c r="B117" s="34"/>
      <c r="C117" s="33"/>
      <c r="D117" s="148" t="s">
        <v>125</v>
      </c>
      <c r="E117" s="33"/>
      <c r="F117" s="149" t="s">
        <v>167</v>
      </c>
      <c r="G117" s="33"/>
      <c r="H117" s="33"/>
      <c r="I117" s="150"/>
      <c r="J117" s="33"/>
      <c r="K117" s="33"/>
      <c r="L117" s="34"/>
      <c r="M117" s="151"/>
      <c r="N117" s="152"/>
      <c r="O117" s="54"/>
      <c r="P117" s="54"/>
      <c r="Q117" s="54"/>
      <c r="R117" s="54"/>
      <c r="S117" s="54"/>
      <c r="T117" s="55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125</v>
      </c>
      <c r="AU117" s="18" t="s">
        <v>123</v>
      </c>
    </row>
    <row r="118" spans="1:65" s="2" customFormat="1" ht="19.2">
      <c r="A118" s="33"/>
      <c r="B118" s="34"/>
      <c r="C118" s="33"/>
      <c r="D118" s="148" t="s">
        <v>127</v>
      </c>
      <c r="E118" s="33"/>
      <c r="F118" s="153" t="s">
        <v>168</v>
      </c>
      <c r="G118" s="33"/>
      <c r="H118" s="33"/>
      <c r="I118" s="150"/>
      <c r="J118" s="33"/>
      <c r="K118" s="33"/>
      <c r="L118" s="34"/>
      <c r="M118" s="151"/>
      <c r="N118" s="152"/>
      <c r="O118" s="54"/>
      <c r="P118" s="54"/>
      <c r="Q118" s="54"/>
      <c r="R118" s="54"/>
      <c r="S118" s="54"/>
      <c r="T118" s="55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127</v>
      </c>
      <c r="AU118" s="18" t="s">
        <v>123</v>
      </c>
    </row>
    <row r="119" spans="1:65" s="2" customFormat="1" ht="14.4" customHeight="1">
      <c r="A119" s="33"/>
      <c r="B119" s="134"/>
      <c r="C119" s="135" t="s">
        <v>169</v>
      </c>
      <c r="D119" s="135" t="s">
        <v>117</v>
      </c>
      <c r="E119" s="136" t="s">
        <v>170</v>
      </c>
      <c r="F119" s="137" t="s">
        <v>171</v>
      </c>
      <c r="G119" s="138" t="s">
        <v>120</v>
      </c>
      <c r="H119" s="139">
        <v>962.8</v>
      </c>
      <c r="I119" s="140"/>
      <c r="J119" s="141">
        <f>ROUND(I119*H119,2)</f>
        <v>0</v>
      </c>
      <c r="K119" s="137" t="s">
        <v>121</v>
      </c>
      <c r="L119" s="34"/>
      <c r="M119" s="142" t="s">
        <v>3</v>
      </c>
      <c r="N119" s="143" t="s">
        <v>41</v>
      </c>
      <c r="O119" s="54"/>
      <c r="P119" s="144">
        <f>O119*H119</f>
        <v>0</v>
      </c>
      <c r="Q119" s="144">
        <v>0</v>
      </c>
      <c r="R119" s="144">
        <f>Q119*H119</f>
        <v>0</v>
      </c>
      <c r="S119" s="144">
        <v>0</v>
      </c>
      <c r="T119" s="14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46" t="s">
        <v>122</v>
      </c>
      <c r="AT119" s="146" t="s">
        <v>117</v>
      </c>
      <c r="AU119" s="146" t="s">
        <v>123</v>
      </c>
      <c r="AY119" s="18" t="s">
        <v>113</v>
      </c>
      <c r="BE119" s="147">
        <f>IF(N119="základní",J119,0)</f>
        <v>0</v>
      </c>
      <c r="BF119" s="147">
        <f>IF(N119="snížená",J119,0)</f>
        <v>0</v>
      </c>
      <c r="BG119" s="147">
        <f>IF(N119="zákl. přenesená",J119,0)</f>
        <v>0</v>
      </c>
      <c r="BH119" s="147">
        <f>IF(N119="sníž. přenesená",J119,0)</f>
        <v>0</v>
      </c>
      <c r="BI119" s="147">
        <f>IF(N119="nulová",J119,0)</f>
        <v>0</v>
      </c>
      <c r="BJ119" s="18" t="s">
        <v>78</v>
      </c>
      <c r="BK119" s="147">
        <f>ROUND(I119*H119,2)</f>
        <v>0</v>
      </c>
      <c r="BL119" s="18" t="s">
        <v>122</v>
      </c>
      <c r="BM119" s="146" t="s">
        <v>172</v>
      </c>
    </row>
    <row r="120" spans="1:65" s="2" customFormat="1" ht="19.2">
      <c r="A120" s="33"/>
      <c r="B120" s="34"/>
      <c r="C120" s="33"/>
      <c r="D120" s="148" t="s">
        <v>125</v>
      </c>
      <c r="E120" s="33"/>
      <c r="F120" s="149" t="s">
        <v>173</v>
      </c>
      <c r="G120" s="33"/>
      <c r="H120" s="33"/>
      <c r="I120" s="150"/>
      <c r="J120" s="33"/>
      <c r="K120" s="33"/>
      <c r="L120" s="34"/>
      <c r="M120" s="151"/>
      <c r="N120" s="152"/>
      <c r="O120" s="54"/>
      <c r="P120" s="54"/>
      <c r="Q120" s="54"/>
      <c r="R120" s="54"/>
      <c r="S120" s="54"/>
      <c r="T120" s="55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125</v>
      </c>
      <c r="AU120" s="18" t="s">
        <v>123</v>
      </c>
    </row>
    <row r="121" spans="1:65" s="2" customFormat="1" ht="19.2">
      <c r="A121" s="33"/>
      <c r="B121" s="34"/>
      <c r="C121" s="33"/>
      <c r="D121" s="148" t="s">
        <v>127</v>
      </c>
      <c r="E121" s="33"/>
      <c r="F121" s="153" t="s">
        <v>174</v>
      </c>
      <c r="G121" s="33"/>
      <c r="H121" s="33"/>
      <c r="I121" s="150"/>
      <c r="J121" s="33"/>
      <c r="K121" s="33"/>
      <c r="L121" s="34"/>
      <c r="M121" s="151"/>
      <c r="N121" s="152"/>
      <c r="O121" s="54"/>
      <c r="P121" s="54"/>
      <c r="Q121" s="54"/>
      <c r="R121" s="54"/>
      <c r="S121" s="54"/>
      <c r="T121" s="55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127</v>
      </c>
      <c r="AU121" s="18" t="s">
        <v>123</v>
      </c>
    </row>
    <row r="122" spans="1:65" s="2" customFormat="1" ht="14.4" customHeight="1">
      <c r="A122" s="33"/>
      <c r="B122" s="134"/>
      <c r="C122" s="135" t="s">
        <v>175</v>
      </c>
      <c r="D122" s="135" t="s">
        <v>117</v>
      </c>
      <c r="E122" s="136" t="s">
        <v>176</v>
      </c>
      <c r="F122" s="137" t="s">
        <v>177</v>
      </c>
      <c r="G122" s="138" t="s">
        <v>120</v>
      </c>
      <c r="H122" s="139">
        <v>962.8</v>
      </c>
      <c r="I122" s="140"/>
      <c r="J122" s="141">
        <f>ROUND(I122*H122,2)</f>
        <v>0</v>
      </c>
      <c r="K122" s="137" t="s">
        <v>121</v>
      </c>
      <c r="L122" s="34"/>
      <c r="M122" s="142" t="s">
        <v>3</v>
      </c>
      <c r="N122" s="143" t="s">
        <v>41</v>
      </c>
      <c r="O122" s="54"/>
      <c r="P122" s="144">
        <f>O122*H122</f>
        <v>0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46" t="s">
        <v>122</v>
      </c>
      <c r="AT122" s="146" t="s">
        <v>117</v>
      </c>
      <c r="AU122" s="146" t="s">
        <v>123</v>
      </c>
      <c r="AY122" s="18" t="s">
        <v>113</v>
      </c>
      <c r="BE122" s="147">
        <f>IF(N122="základní",J122,0)</f>
        <v>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8" t="s">
        <v>78</v>
      </c>
      <c r="BK122" s="147">
        <f>ROUND(I122*H122,2)</f>
        <v>0</v>
      </c>
      <c r="BL122" s="18" t="s">
        <v>122</v>
      </c>
      <c r="BM122" s="146" t="s">
        <v>178</v>
      </c>
    </row>
    <row r="123" spans="1:65" s="2" customFormat="1" ht="19.2">
      <c r="A123" s="33"/>
      <c r="B123" s="34"/>
      <c r="C123" s="33"/>
      <c r="D123" s="148" t="s">
        <v>125</v>
      </c>
      <c r="E123" s="33"/>
      <c r="F123" s="149" t="s">
        <v>179</v>
      </c>
      <c r="G123" s="33"/>
      <c r="H123" s="33"/>
      <c r="I123" s="150"/>
      <c r="J123" s="33"/>
      <c r="K123" s="33"/>
      <c r="L123" s="34"/>
      <c r="M123" s="151"/>
      <c r="N123" s="152"/>
      <c r="O123" s="54"/>
      <c r="P123" s="54"/>
      <c r="Q123" s="54"/>
      <c r="R123" s="54"/>
      <c r="S123" s="54"/>
      <c r="T123" s="55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125</v>
      </c>
      <c r="AU123" s="18" t="s">
        <v>123</v>
      </c>
    </row>
    <row r="124" spans="1:65" s="2" customFormat="1" ht="28.8">
      <c r="A124" s="33"/>
      <c r="B124" s="34"/>
      <c r="C124" s="33"/>
      <c r="D124" s="148" t="s">
        <v>127</v>
      </c>
      <c r="E124" s="33"/>
      <c r="F124" s="153" t="s">
        <v>180</v>
      </c>
      <c r="G124" s="33"/>
      <c r="H124" s="33"/>
      <c r="I124" s="150"/>
      <c r="J124" s="33"/>
      <c r="K124" s="33"/>
      <c r="L124" s="34"/>
      <c r="M124" s="151"/>
      <c r="N124" s="152"/>
      <c r="O124" s="54"/>
      <c r="P124" s="54"/>
      <c r="Q124" s="54"/>
      <c r="R124" s="54"/>
      <c r="S124" s="54"/>
      <c r="T124" s="55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127</v>
      </c>
      <c r="AU124" s="18" t="s">
        <v>123</v>
      </c>
    </row>
    <row r="125" spans="1:65" s="2" customFormat="1" ht="14.4" customHeight="1">
      <c r="A125" s="33"/>
      <c r="B125" s="134"/>
      <c r="C125" s="135" t="s">
        <v>181</v>
      </c>
      <c r="D125" s="135" t="s">
        <v>117</v>
      </c>
      <c r="E125" s="136" t="s">
        <v>182</v>
      </c>
      <c r="F125" s="137" t="s">
        <v>183</v>
      </c>
      <c r="G125" s="138" t="s">
        <v>120</v>
      </c>
      <c r="H125" s="139">
        <v>5822.1009999999997</v>
      </c>
      <c r="I125" s="140"/>
      <c r="J125" s="141">
        <f>ROUND(I125*H125,2)</f>
        <v>0</v>
      </c>
      <c r="K125" s="137" t="s">
        <v>121</v>
      </c>
      <c r="L125" s="34"/>
      <c r="M125" s="142" t="s">
        <v>3</v>
      </c>
      <c r="N125" s="143" t="s">
        <v>41</v>
      </c>
      <c r="O125" s="54"/>
      <c r="P125" s="144">
        <f>O125*H125</f>
        <v>0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46" t="s">
        <v>122</v>
      </c>
      <c r="AT125" s="146" t="s">
        <v>117</v>
      </c>
      <c r="AU125" s="146" t="s">
        <v>123</v>
      </c>
      <c r="AY125" s="18" t="s">
        <v>113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8" t="s">
        <v>78</v>
      </c>
      <c r="BK125" s="147">
        <f>ROUND(I125*H125,2)</f>
        <v>0</v>
      </c>
      <c r="BL125" s="18" t="s">
        <v>122</v>
      </c>
      <c r="BM125" s="146" t="s">
        <v>184</v>
      </c>
    </row>
    <row r="126" spans="1:65" s="2" customFormat="1" ht="19.2">
      <c r="A126" s="33"/>
      <c r="B126" s="34"/>
      <c r="C126" s="33"/>
      <c r="D126" s="148" t="s">
        <v>125</v>
      </c>
      <c r="E126" s="33"/>
      <c r="F126" s="149" t="s">
        <v>185</v>
      </c>
      <c r="G126" s="33"/>
      <c r="H126" s="33"/>
      <c r="I126" s="150"/>
      <c r="J126" s="33"/>
      <c r="K126" s="33"/>
      <c r="L126" s="34"/>
      <c r="M126" s="151"/>
      <c r="N126" s="152"/>
      <c r="O126" s="54"/>
      <c r="P126" s="54"/>
      <c r="Q126" s="54"/>
      <c r="R126" s="54"/>
      <c r="S126" s="54"/>
      <c r="T126" s="55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125</v>
      </c>
      <c r="AU126" s="18" t="s">
        <v>123</v>
      </c>
    </row>
    <row r="127" spans="1:65" s="2" customFormat="1" ht="19.2">
      <c r="A127" s="33"/>
      <c r="B127" s="34"/>
      <c r="C127" s="33"/>
      <c r="D127" s="148" t="s">
        <v>127</v>
      </c>
      <c r="E127" s="33"/>
      <c r="F127" s="153" t="s">
        <v>174</v>
      </c>
      <c r="G127" s="33"/>
      <c r="H127" s="33"/>
      <c r="I127" s="150"/>
      <c r="J127" s="33"/>
      <c r="K127" s="33"/>
      <c r="L127" s="34"/>
      <c r="M127" s="151"/>
      <c r="N127" s="152"/>
      <c r="O127" s="54"/>
      <c r="P127" s="54"/>
      <c r="Q127" s="54"/>
      <c r="R127" s="54"/>
      <c r="S127" s="54"/>
      <c r="T127" s="55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127</v>
      </c>
      <c r="AU127" s="18" t="s">
        <v>123</v>
      </c>
    </row>
    <row r="128" spans="1:65" s="13" customFormat="1" ht="10.199999999999999">
      <c r="B128" s="154"/>
      <c r="D128" s="148" t="s">
        <v>129</v>
      </c>
      <c r="E128" s="155" t="s">
        <v>3</v>
      </c>
      <c r="F128" s="156" t="s">
        <v>186</v>
      </c>
      <c r="H128" s="157">
        <v>5822.1009999999997</v>
      </c>
      <c r="I128" s="158"/>
      <c r="L128" s="154"/>
      <c r="M128" s="159"/>
      <c r="N128" s="160"/>
      <c r="O128" s="160"/>
      <c r="P128" s="160"/>
      <c r="Q128" s="160"/>
      <c r="R128" s="160"/>
      <c r="S128" s="160"/>
      <c r="T128" s="161"/>
      <c r="AT128" s="155" t="s">
        <v>129</v>
      </c>
      <c r="AU128" s="155" t="s">
        <v>123</v>
      </c>
      <c r="AV128" s="13" t="s">
        <v>80</v>
      </c>
      <c r="AW128" s="13" t="s">
        <v>30</v>
      </c>
      <c r="AX128" s="13" t="s">
        <v>78</v>
      </c>
      <c r="AY128" s="155" t="s">
        <v>113</v>
      </c>
    </row>
    <row r="129" spans="1:65" s="2" customFormat="1" ht="14.4" customHeight="1">
      <c r="A129" s="33"/>
      <c r="B129" s="134"/>
      <c r="C129" s="135" t="s">
        <v>187</v>
      </c>
      <c r="D129" s="135" t="s">
        <v>117</v>
      </c>
      <c r="E129" s="136" t="s">
        <v>188</v>
      </c>
      <c r="F129" s="137" t="s">
        <v>189</v>
      </c>
      <c r="G129" s="138" t="s">
        <v>120</v>
      </c>
      <c r="H129" s="139">
        <v>69</v>
      </c>
      <c r="I129" s="140"/>
      <c r="J129" s="141">
        <f>ROUND(I129*H129,2)</f>
        <v>0</v>
      </c>
      <c r="K129" s="137" t="s">
        <v>121</v>
      </c>
      <c r="L129" s="34"/>
      <c r="M129" s="142" t="s">
        <v>3</v>
      </c>
      <c r="N129" s="143" t="s">
        <v>41</v>
      </c>
      <c r="O129" s="54"/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46" t="s">
        <v>122</v>
      </c>
      <c r="AT129" s="146" t="s">
        <v>117</v>
      </c>
      <c r="AU129" s="146" t="s">
        <v>123</v>
      </c>
      <c r="AY129" s="18" t="s">
        <v>113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8" t="s">
        <v>78</v>
      </c>
      <c r="BK129" s="147">
        <f>ROUND(I129*H129,2)</f>
        <v>0</v>
      </c>
      <c r="BL129" s="18" t="s">
        <v>122</v>
      </c>
      <c r="BM129" s="146" t="s">
        <v>190</v>
      </c>
    </row>
    <row r="130" spans="1:65" s="2" customFormat="1" ht="19.2">
      <c r="A130" s="33"/>
      <c r="B130" s="34"/>
      <c r="C130" s="33"/>
      <c r="D130" s="148" t="s">
        <v>125</v>
      </c>
      <c r="E130" s="33"/>
      <c r="F130" s="149" t="s">
        <v>191</v>
      </c>
      <c r="G130" s="33"/>
      <c r="H130" s="33"/>
      <c r="I130" s="150"/>
      <c r="J130" s="33"/>
      <c r="K130" s="33"/>
      <c r="L130" s="34"/>
      <c r="M130" s="151"/>
      <c r="N130" s="152"/>
      <c r="O130" s="54"/>
      <c r="P130" s="54"/>
      <c r="Q130" s="54"/>
      <c r="R130" s="54"/>
      <c r="S130" s="54"/>
      <c r="T130" s="55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125</v>
      </c>
      <c r="AU130" s="18" t="s">
        <v>123</v>
      </c>
    </row>
    <row r="131" spans="1:65" s="2" customFormat="1" ht="19.2">
      <c r="A131" s="33"/>
      <c r="B131" s="34"/>
      <c r="C131" s="33"/>
      <c r="D131" s="148" t="s">
        <v>127</v>
      </c>
      <c r="E131" s="33"/>
      <c r="F131" s="153" t="s">
        <v>192</v>
      </c>
      <c r="G131" s="33"/>
      <c r="H131" s="33"/>
      <c r="I131" s="150"/>
      <c r="J131" s="33"/>
      <c r="K131" s="33"/>
      <c r="L131" s="34"/>
      <c r="M131" s="151"/>
      <c r="N131" s="152"/>
      <c r="O131" s="54"/>
      <c r="P131" s="54"/>
      <c r="Q131" s="54"/>
      <c r="R131" s="54"/>
      <c r="S131" s="54"/>
      <c r="T131" s="55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127</v>
      </c>
      <c r="AU131" s="18" t="s">
        <v>123</v>
      </c>
    </row>
    <row r="132" spans="1:65" s="13" customFormat="1" ht="10.199999999999999">
      <c r="B132" s="154"/>
      <c r="D132" s="148" t="s">
        <v>129</v>
      </c>
      <c r="E132" s="155" t="s">
        <v>3</v>
      </c>
      <c r="F132" s="156" t="s">
        <v>193</v>
      </c>
      <c r="H132" s="157">
        <v>22</v>
      </c>
      <c r="I132" s="158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5" t="s">
        <v>129</v>
      </c>
      <c r="AU132" s="155" t="s">
        <v>123</v>
      </c>
      <c r="AV132" s="13" t="s">
        <v>80</v>
      </c>
      <c r="AW132" s="13" t="s">
        <v>30</v>
      </c>
      <c r="AX132" s="13" t="s">
        <v>70</v>
      </c>
      <c r="AY132" s="155" t="s">
        <v>113</v>
      </c>
    </row>
    <row r="133" spans="1:65" s="13" customFormat="1" ht="10.199999999999999">
      <c r="B133" s="154"/>
      <c r="D133" s="148" t="s">
        <v>129</v>
      </c>
      <c r="E133" s="155" t="s">
        <v>3</v>
      </c>
      <c r="F133" s="156" t="s">
        <v>194</v>
      </c>
      <c r="H133" s="157">
        <v>47</v>
      </c>
      <c r="I133" s="158"/>
      <c r="L133" s="154"/>
      <c r="M133" s="159"/>
      <c r="N133" s="160"/>
      <c r="O133" s="160"/>
      <c r="P133" s="160"/>
      <c r="Q133" s="160"/>
      <c r="R133" s="160"/>
      <c r="S133" s="160"/>
      <c r="T133" s="161"/>
      <c r="AT133" s="155" t="s">
        <v>129</v>
      </c>
      <c r="AU133" s="155" t="s">
        <v>123</v>
      </c>
      <c r="AV133" s="13" t="s">
        <v>80</v>
      </c>
      <c r="AW133" s="13" t="s">
        <v>30</v>
      </c>
      <c r="AX133" s="13" t="s">
        <v>70</v>
      </c>
      <c r="AY133" s="155" t="s">
        <v>113</v>
      </c>
    </row>
    <row r="134" spans="1:65" s="14" customFormat="1" ht="10.199999999999999">
      <c r="B134" s="162"/>
      <c r="D134" s="148" t="s">
        <v>129</v>
      </c>
      <c r="E134" s="163" t="s">
        <v>3</v>
      </c>
      <c r="F134" s="164" t="s">
        <v>132</v>
      </c>
      <c r="H134" s="165">
        <v>69</v>
      </c>
      <c r="I134" s="166"/>
      <c r="L134" s="162"/>
      <c r="M134" s="167"/>
      <c r="N134" s="168"/>
      <c r="O134" s="168"/>
      <c r="P134" s="168"/>
      <c r="Q134" s="168"/>
      <c r="R134" s="168"/>
      <c r="S134" s="168"/>
      <c r="T134" s="169"/>
      <c r="AT134" s="163" t="s">
        <v>129</v>
      </c>
      <c r="AU134" s="163" t="s">
        <v>123</v>
      </c>
      <c r="AV134" s="14" t="s">
        <v>122</v>
      </c>
      <c r="AW134" s="14" t="s">
        <v>30</v>
      </c>
      <c r="AX134" s="14" t="s">
        <v>78</v>
      </c>
      <c r="AY134" s="163" t="s">
        <v>113</v>
      </c>
    </row>
    <row r="135" spans="1:65" s="2" customFormat="1" ht="14.4" customHeight="1">
      <c r="A135" s="33"/>
      <c r="B135" s="134"/>
      <c r="C135" s="170" t="s">
        <v>195</v>
      </c>
      <c r="D135" s="170" t="s">
        <v>196</v>
      </c>
      <c r="E135" s="171" t="s">
        <v>197</v>
      </c>
      <c r="F135" s="172" t="s">
        <v>198</v>
      </c>
      <c r="G135" s="173" t="s">
        <v>199</v>
      </c>
      <c r="H135" s="174">
        <v>75.2</v>
      </c>
      <c r="I135" s="175"/>
      <c r="J135" s="176">
        <f>ROUND(I135*H135,2)</f>
        <v>0</v>
      </c>
      <c r="K135" s="172" t="s">
        <v>121</v>
      </c>
      <c r="L135" s="177"/>
      <c r="M135" s="178" t="s">
        <v>3</v>
      </c>
      <c r="N135" s="179" t="s">
        <v>41</v>
      </c>
      <c r="O135" s="54"/>
      <c r="P135" s="144">
        <f>O135*H135</f>
        <v>0</v>
      </c>
      <c r="Q135" s="144">
        <v>1</v>
      </c>
      <c r="R135" s="144">
        <f>Q135*H135</f>
        <v>75.2</v>
      </c>
      <c r="S135" s="144">
        <v>0</v>
      </c>
      <c r="T135" s="14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46" t="s">
        <v>187</v>
      </c>
      <c r="AT135" s="146" t="s">
        <v>196</v>
      </c>
      <c r="AU135" s="146" t="s">
        <v>123</v>
      </c>
      <c r="AY135" s="18" t="s">
        <v>113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8" t="s">
        <v>78</v>
      </c>
      <c r="BK135" s="147">
        <f>ROUND(I135*H135,2)</f>
        <v>0</v>
      </c>
      <c r="BL135" s="18" t="s">
        <v>122</v>
      </c>
      <c r="BM135" s="146" t="s">
        <v>200</v>
      </c>
    </row>
    <row r="136" spans="1:65" s="2" customFormat="1" ht="10.199999999999999">
      <c r="A136" s="33"/>
      <c r="B136" s="34"/>
      <c r="C136" s="33"/>
      <c r="D136" s="148" t="s">
        <v>125</v>
      </c>
      <c r="E136" s="33"/>
      <c r="F136" s="149" t="s">
        <v>198</v>
      </c>
      <c r="G136" s="33"/>
      <c r="H136" s="33"/>
      <c r="I136" s="150"/>
      <c r="J136" s="33"/>
      <c r="K136" s="33"/>
      <c r="L136" s="34"/>
      <c r="M136" s="151"/>
      <c r="N136" s="152"/>
      <c r="O136" s="54"/>
      <c r="P136" s="54"/>
      <c r="Q136" s="54"/>
      <c r="R136" s="54"/>
      <c r="S136" s="54"/>
      <c r="T136" s="55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125</v>
      </c>
      <c r="AU136" s="18" t="s">
        <v>123</v>
      </c>
    </row>
    <row r="137" spans="1:65" s="2" customFormat="1" ht="14.4" customHeight="1">
      <c r="A137" s="33"/>
      <c r="B137" s="134"/>
      <c r="C137" s="135" t="s">
        <v>201</v>
      </c>
      <c r="D137" s="135" t="s">
        <v>117</v>
      </c>
      <c r="E137" s="136" t="s">
        <v>202</v>
      </c>
      <c r="F137" s="137" t="s">
        <v>203</v>
      </c>
      <c r="G137" s="138" t="s">
        <v>120</v>
      </c>
      <c r="H137" s="139">
        <v>18.18</v>
      </c>
      <c r="I137" s="140"/>
      <c r="J137" s="141">
        <f>ROUND(I137*H137,2)</f>
        <v>0</v>
      </c>
      <c r="K137" s="137" t="s">
        <v>121</v>
      </c>
      <c r="L137" s="34"/>
      <c r="M137" s="142" t="s">
        <v>3</v>
      </c>
      <c r="N137" s="143" t="s">
        <v>41</v>
      </c>
      <c r="O137" s="54"/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46" t="s">
        <v>122</v>
      </c>
      <c r="AT137" s="146" t="s">
        <v>117</v>
      </c>
      <c r="AU137" s="146" t="s">
        <v>123</v>
      </c>
      <c r="AY137" s="18" t="s">
        <v>113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8" t="s">
        <v>78</v>
      </c>
      <c r="BK137" s="147">
        <f>ROUND(I137*H137,2)</f>
        <v>0</v>
      </c>
      <c r="BL137" s="18" t="s">
        <v>122</v>
      </c>
      <c r="BM137" s="146" t="s">
        <v>204</v>
      </c>
    </row>
    <row r="138" spans="1:65" s="2" customFormat="1" ht="19.2">
      <c r="A138" s="33"/>
      <c r="B138" s="34"/>
      <c r="C138" s="33"/>
      <c r="D138" s="148" t="s">
        <v>125</v>
      </c>
      <c r="E138" s="33"/>
      <c r="F138" s="149" t="s">
        <v>205</v>
      </c>
      <c r="G138" s="33"/>
      <c r="H138" s="33"/>
      <c r="I138" s="150"/>
      <c r="J138" s="33"/>
      <c r="K138" s="33"/>
      <c r="L138" s="34"/>
      <c r="M138" s="151"/>
      <c r="N138" s="152"/>
      <c r="O138" s="54"/>
      <c r="P138" s="54"/>
      <c r="Q138" s="54"/>
      <c r="R138" s="54"/>
      <c r="S138" s="54"/>
      <c r="T138" s="55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125</v>
      </c>
      <c r="AU138" s="18" t="s">
        <v>123</v>
      </c>
    </row>
    <row r="139" spans="1:65" s="13" customFormat="1" ht="10.199999999999999">
      <c r="B139" s="154"/>
      <c r="D139" s="148" t="s">
        <v>129</v>
      </c>
      <c r="E139" s="155" t="s">
        <v>3</v>
      </c>
      <c r="F139" s="156" t="s">
        <v>206</v>
      </c>
      <c r="H139" s="157">
        <v>18.18</v>
      </c>
      <c r="I139" s="158"/>
      <c r="L139" s="154"/>
      <c r="M139" s="159"/>
      <c r="N139" s="160"/>
      <c r="O139" s="160"/>
      <c r="P139" s="160"/>
      <c r="Q139" s="160"/>
      <c r="R139" s="160"/>
      <c r="S139" s="160"/>
      <c r="T139" s="161"/>
      <c r="AT139" s="155" t="s">
        <v>129</v>
      </c>
      <c r="AU139" s="155" t="s">
        <v>123</v>
      </c>
      <c r="AV139" s="13" t="s">
        <v>80</v>
      </c>
      <c r="AW139" s="13" t="s">
        <v>30</v>
      </c>
      <c r="AX139" s="13" t="s">
        <v>78</v>
      </c>
      <c r="AY139" s="155" t="s">
        <v>113</v>
      </c>
    </row>
    <row r="140" spans="1:65" s="2" customFormat="1" ht="14.4" customHeight="1">
      <c r="A140" s="33"/>
      <c r="B140" s="134"/>
      <c r="C140" s="170" t="s">
        <v>207</v>
      </c>
      <c r="D140" s="170" t="s">
        <v>196</v>
      </c>
      <c r="E140" s="171" t="s">
        <v>197</v>
      </c>
      <c r="F140" s="172" t="s">
        <v>198</v>
      </c>
      <c r="G140" s="173" t="s">
        <v>199</v>
      </c>
      <c r="H140" s="174">
        <v>29.4</v>
      </c>
      <c r="I140" s="175"/>
      <c r="J140" s="176">
        <f>ROUND(I140*H140,2)</f>
        <v>0</v>
      </c>
      <c r="K140" s="172" t="s">
        <v>121</v>
      </c>
      <c r="L140" s="177"/>
      <c r="M140" s="178" t="s">
        <v>3</v>
      </c>
      <c r="N140" s="179" t="s">
        <v>41</v>
      </c>
      <c r="O140" s="54"/>
      <c r="P140" s="144">
        <f>O140*H140</f>
        <v>0</v>
      </c>
      <c r="Q140" s="144">
        <v>1</v>
      </c>
      <c r="R140" s="144">
        <f>Q140*H140</f>
        <v>29.4</v>
      </c>
      <c r="S140" s="144">
        <v>0</v>
      </c>
      <c r="T140" s="14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46" t="s">
        <v>187</v>
      </c>
      <c r="AT140" s="146" t="s">
        <v>196</v>
      </c>
      <c r="AU140" s="146" t="s">
        <v>123</v>
      </c>
      <c r="AY140" s="18" t="s">
        <v>113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8" t="s">
        <v>78</v>
      </c>
      <c r="BK140" s="147">
        <f>ROUND(I140*H140,2)</f>
        <v>0</v>
      </c>
      <c r="BL140" s="18" t="s">
        <v>122</v>
      </c>
      <c r="BM140" s="146" t="s">
        <v>208</v>
      </c>
    </row>
    <row r="141" spans="1:65" s="2" customFormat="1" ht="10.199999999999999">
      <c r="A141" s="33"/>
      <c r="B141" s="34"/>
      <c r="C141" s="33"/>
      <c r="D141" s="148" t="s">
        <v>125</v>
      </c>
      <c r="E141" s="33"/>
      <c r="F141" s="149" t="s">
        <v>198</v>
      </c>
      <c r="G141" s="33"/>
      <c r="H141" s="33"/>
      <c r="I141" s="150"/>
      <c r="J141" s="33"/>
      <c r="K141" s="33"/>
      <c r="L141" s="34"/>
      <c r="M141" s="151"/>
      <c r="N141" s="152"/>
      <c r="O141" s="54"/>
      <c r="P141" s="54"/>
      <c r="Q141" s="54"/>
      <c r="R141" s="54"/>
      <c r="S141" s="54"/>
      <c r="T141" s="55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125</v>
      </c>
      <c r="AU141" s="18" t="s">
        <v>123</v>
      </c>
    </row>
    <row r="142" spans="1:65" s="2" customFormat="1" ht="14.4" customHeight="1">
      <c r="A142" s="33"/>
      <c r="B142" s="134"/>
      <c r="C142" s="135" t="s">
        <v>115</v>
      </c>
      <c r="D142" s="135" t="s">
        <v>117</v>
      </c>
      <c r="E142" s="136" t="s">
        <v>209</v>
      </c>
      <c r="F142" s="137" t="s">
        <v>210</v>
      </c>
      <c r="G142" s="138" t="s">
        <v>154</v>
      </c>
      <c r="H142" s="139">
        <v>5465</v>
      </c>
      <c r="I142" s="140"/>
      <c r="J142" s="141">
        <f>ROUND(I142*H142,2)</f>
        <v>0</v>
      </c>
      <c r="K142" s="137" t="s">
        <v>121</v>
      </c>
      <c r="L142" s="34"/>
      <c r="M142" s="142" t="s">
        <v>3</v>
      </c>
      <c r="N142" s="143" t="s">
        <v>41</v>
      </c>
      <c r="O142" s="54"/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46" t="s">
        <v>122</v>
      </c>
      <c r="AT142" s="146" t="s">
        <v>117</v>
      </c>
      <c r="AU142" s="146" t="s">
        <v>123</v>
      </c>
      <c r="AY142" s="18" t="s">
        <v>113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8" t="s">
        <v>78</v>
      </c>
      <c r="BK142" s="147">
        <f>ROUND(I142*H142,2)</f>
        <v>0</v>
      </c>
      <c r="BL142" s="18" t="s">
        <v>122</v>
      </c>
      <c r="BM142" s="146" t="s">
        <v>211</v>
      </c>
    </row>
    <row r="143" spans="1:65" s="2" customFormat="1" ht="10.199999999999999">
      <c r="A143" s="33"/>
      <c r="B143" s="34"/>
      <c r="C143" s="33"/>
      <c r="D143" s="148" t="s">
        <v>125</v>
      </c>
      <c r="E143" s="33"/>
      <c r="F143" s="149" t="s">
        <v>212</v>
      </c>
      <c r="G143" s="33"/>
      <c r="H143" s="33"/>
      <c r="I143" s="150"/>
      <c r="J143" s="33"/>
      <c r="K143" s="33"/>
      <c r="L143" s="34"/>
      <c r="M143" s="151"/>
      <c r="N143" s="152"/>
      <c r="O143" s="54"/>
      <c r="P143" s="54"/>
      <c r="Q143" s="54"/>
      <c r="R143" s="54"/>
      <c r="S143" s="54"/>
      <c r="T143" s="55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125</v>
      </c>
      <c r="AU143" s="18" t="s">
        <v>123</v>
      </c>
    </row>
    <row r="144" spans="1:65" s="13" customFormat="1" ht="10.199999999999999">
      <c r="B144" s="154"/>
      <c r="D144" s="148" t="s">
        <v>129</v>
      </c>
      <c r="E144" s="155" t="s">
        <v>3</v>
      </c>
      <c r="F144" s="156" t="s">
        <v>213</v>
      </c>
      <c r="H144" s="157">
        <v>5465</v>
      </c>
      <c r="I144" s="158"/>
      <c r="L144" s="154"/>
      <c r="M144" s="159"/>
      <c r="N144" s="160"/>
      <c r="O144" s="160"/>
      <c r="P144" s="160"/>
      <c r="Q144" s="160"/>
      <c r="R144" s="160"/>
      <c r="S144" s="160"/>
      <c r="T144" s="161"/>
      <c r="AT144" s="155" t="s">
        <v>129</v>
      </c>
      <c r="AU144" s="155" t="s">
        <v>123</v>
      </c>
      <c r="AV144" s="13" t="s">
        <v>80</v>
      </c>
      <c r="AW144" s="13" t="s">
        <v>30</v>
      </c>
      <c r="AX144" s="13" t="s">
        <v>78</v>
      </c>
      <c r="AY144" s="155" t="s">
        <v>113</v>
      </c>
    </row>
    <row r="145" spans="1:65" s="2" customFormat="1" ht="14.4" customHeight="1">
      <c r="A145" s="33"/>
      <c r="B145" s="134"/>
      <c r="C145" s="135" t="s">
        <v>214</v>
      </c>
      <c r="D145" s="135" t="s">
        <v>117</v>
      </c>
      <c r="E145" s="136" t="s">
        <v>215</v>
      </c>
      <c r="F145" s="137" t="s">
        <v>216</v>
      </c>
      <c r="G145" s="138" t="s">
        <v>217</v>
      </c>
      <c r="H145" s="139">
        <v>10</v>
      </c>
      <c r="I145" s="140"/>
      <c r="J145" s="141">
        <f>ROUND(I145*H145,2)</f>
        <v>0</v>
      </c>
      <c r="K145" s="137" t="s">
        <v>121</v>
      </c>
      <c r="L145" s="34"/>
      <c r="M145" s="142" t="s">
        <v>3</v>
      </c>
      <c r="N145" s="143" t="s">
        <v>41</v>
      </c>
      <c r="O145" s="54"/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46" t="s">
        <v>218</v>
      </c>
      <c r="AT145" s="146" t="s">
        <v>117</v>
      </c>
      <c r="AU145" s="146" t="s">
        <v>123</v>
      </c>
      <c r="AY145" s="18" t="s">
        <v>113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8" t="s">
        <v>78</v>
      </c>
      <c r="BK145" s="147">
        <f>ROUND(I145*H145,2)</f>
        <v>0</v>
      </c>
      <c r="BL145" s="18" t="s">
        <v>218</v>
      </c>
      <c r="BM145" s="146" t="s">
        <v>219</v>
      </c>
    </row>
    <row r="146" spans="1:65" s="2" customFormat="1" ht="10.199999999999999">
      <c r="A146" s="33"/>
      <c r="B146" s="34"/>
      <c r="C146" s="33"/>
      <c r="D146" s="148" t="s">
        <v>125</v>
      </c>
      <c r="E146" s="33"/>
      <c r="F146" s="149" t="s">
        <v>216</v>
      </c>
      <c r="G146" s="33"/>
      <c r="H146" s="33"/>
      <c r="I146" s="150"/>
      <c r="J146" s="33"/>
      <c r="K146" s="33"/>
      <c r="L146" s="34"/>
      <c r="M146" s="151"/>
      <c r="N146" s="152"/>
      <c r="O146" s="54"/>
      <c r="P146" s="54"/>
      <c r="Q146" s="54"/>
      <c r="R146" s="54"/>
      <c r="S146" s="54"/>
      <c r="T146" s="55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125</v>
      </c>
      <c r="AU146" s="18" t="s">
        <v>123</v>
      </c>
    </row>
    <row r="147" spans="1:65" s="12" customFormat="1" ht="20.85" customHeight="1">
      <c r="B147" s="121"/>
      <c r="D147" s="122" t="s">
        <v>69</v>
      </c>
      <c r="E147" s="132" t="s">
        <v>220</v>
      </c>
      <c r="F147" s="132" t="s">
        <v>221</v>
      </c>
      <c r="I147" s="124"/>
      <c r="J147" s="133">
        <f>BK147</f>
        <v>0</v>
      </c>
      <c r="L147" s="121"/>
      <c r="M147" s="126"/>
      <c r="N147" s="127"/>
      <c r="O147" s="127"/>
      <c r="P147" s="128">
        <f>SUM(P148:P165)</f>
        <v>0</v>
      </c>
      <c r="Q147" s="127"/>
      <c r="R147" s="128">
        <f>SUM(R148:R165)</f>
        <v>0</v>
      </c>
      <c r="S147" s="127"/>
      <c r="T147" s="129">
        <f>SUM(T148:T165)</f>
        <v>0</v>
      </c>
      <c r="AR147" s="122" t="s">
        <v>78</v>
      </c>
      <c r="AT147" s="130" t="s">
        <v>69</v>
      </c>
      <c r="AU147" s="130" t="s">
        <v>80</v>
      </c>
      <c r="AY147" s="122" t="s">
        <v>113</v>
      </c>
      <c r="BK147" s="131">
        <f>SUM(BK148:BK165)</f>
        <v>0</v>
      </c>
    </row>
    <row r="148" spans="1:65" s="2" customFormat="1" ht="14.4" customHeight="1">
      <c r="A148" s="33"/>
      <c r="B148" s="134"/>
      <c r="C148" s="135" t="s">
        <v>9</v>
      </c>
      <c r="D148" s="135" t="s">
        <v>117</v>
      </c>
      <c r="E148" s="136" t="s">
        <v>222</v>
      </c>
      <c r="F148" s="137" t="s">
        <v>223</v>
      </c>
      <c r="G148" s="138" t="s">
        <v>154</v>
      </c>
      <c r="H148" s="139">
        <v>8070</v>
      </c>
      <c r="I148" s="140"/>
      <c r="J148" s="141">
        <f>ROUND(I148*H148,2)</f>
        <v>0</v>
      </c>
      <c r="K148" s="137" t="s">
        <v>121</v>
      </c>
      <c r="L148" s="34"/>
      <c r="M148" s="142" t="s">
        <v>3</v>
      </c>
      <c r="N148" s="143" t="s">
        <v>41</v>
      </c>
      <c r="O148" s="54"/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46" t="s">
        <v>122</v>
      </c>
      <c r="AT148" s="146" t="s">
        <v>117</v>
      </c>
      <c r="AU148" s="146" t="s">
        <v>123</v>
      </c>
      <c r="AY148" s="18" t="s">
        <v>113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8" t="s">
        <v>78</v>
      </c>
      <c r="BK148" s="147">
        <f>ROUND(I148*H148,2)</f>
        <v>0</v>
      </c>
      <c r="BL148" s="18" t="s">
        <v>122</v>
      </c>
      <c r="BM148" s="146" t="s">
        <v>224</v>
      </c>
    </row>
    <row r="149" spans="1:65" s="2" customFormat="1" ht="10.199999999999999">
      <c r="A149" s="33"/>
      <c r="B149" s="34"/>
      <c r="C149" s="33"/>
      <c r="D149" s="148" t="s">
        <v>125</v>
      </c>
      <c r="E149" s="33"/>
      <c r="F149" s="149" t="s">
        <v>225</v>
      </c>
      <c r="G149" s="33"/>
      <c r="H149" s="33"/>
      <c r="I149" s="150"/>
      <c r="J149" s="33"/>
      <c r="K149" s="33"/>
      <c r="L149" s="34"/>
      <c r="M149" s="151"/>
      <c r="N149" s="152"/>
      <c r="O149" s="54"/>
      <c r="P149" s="54"/>
      <c r="Q149" s="54"/>
      <c r="R149" s="54"/>
      <c r="S149" s="54"/>
      <c r="T149" s="55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125</v>
      </c>
      <c r="AU149" s="18" t="s">
        <v>123</v>
      </c>
    </row>
    <row r="150" spans="1:65" s="13" customFormat="1" ht="10.199999999999999">
      <c r="B150" s="154"/>
      <c r="D150" s="148" t="s">
        <v>129</v>
      </c>
      <c r="E150" s="155" t="s">
        <v>3</v>
      </c>
      <c r="F150" s="156" t="s">
        <v>226</v>
      </c>
      <c r="H150" s="157">
        <v>8070</v>
      </c>
      <c r="I150" s="158"/>
      <c r="L150" s="154"/>
      <c r="M150" s="159"/>
      <c r="N150" s="160"/>
      <c r="O150" s="160"/>
      <c r="P150" s="160"/>
      <c r="Q150" s="160"/>
      <c r="R150" s="160"/>
      <c r="S150" s="160"/>
      <c r="T150" s="161"/>
      <c r="AT150" s="155" t="s">
        <v>129</v>
      </c>
      <c r="AU150" s="155" t="s">
        <v>123</v>
      </c>
      <c r="AV150" s="13" t="s">
        <v>80</v>
      </c>
      <c r="AW150" s="13" t="s">
        <v>30</v>
      </c>
      <c r="AX150" s="13" t="s">
        <v>78</v>
      </c>
      <c r="AY150" s="155" t="s">
        <v>113</v>
      </c>
    </row>
    <row r="151" spans="1:65" s="2" customFormat="1" ht="14.4" customHeight="1">
      <c r="A151" s="33"/>
      <c r="B151" s="134"/>
      <c r="C151" s="135" t="s">
        <v>227</v>
      </c>
      <c r="D151" s="135" t="s">
        <v>117</v>
      </c>
      <c r="E151" s="136" t="s">
        <v>228</v>
      </c>
      <c r="F151" s="137" t="s">
        <v>229</v>
      </c>
      <c r="G151" s="138" t="s">
        <v>120</v>
      </c>
      <c r="H151" s="139">
        <v>403.5</v>
      </c>
      <c r="I151" s="140"/>
      <c r="J151" s="141">
        <f>ROUND(I151*H151,2)</f>
        <v>0</v>
      </c>
      <c r="K151" s="137" t="s">
        <v>121</v>
      </c>
      <c r="L151" s="34"/>
      <c r="M151" s="142" t="s">
        <v>3</v>
      </c>
      <c r="N151" s="143" t="s">
        <v>41</v>
      </c>
      <c r="O151" s="54"/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46" t="s">
        <v>122</v>
      </c>
      <c r="AT151" s="146" t="s">
        <v>117</v>
      </c>
      <c r="AU151" s="146" t="s">
        <v>123</v>
      </c>
      <c r="AY151" s="18" t="s">
        <v>113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8" t="s">
        <v>78</v>
      </c>
      <c r="BK151" s="147">
        <f>ROUND(I151*H151,2)</f>
        <v>0</v>
      </c>
      <c r="BL151" s="18" t="s">
        <v>122</v>
      </c>
      <c r="BM151" s="146" t="s">
        <v>230</v>
      </c>
    </row>
    <row r="152" spans="1:65" s="2" customFormat="1" ht="19.2">
      <c r="A152" s="33"/>
      <c r="B152" s="34"/>
      <c r="C152" s="33"/>
      <c r="D152" s="148" t="s">
        <v>125</v>
      </c>
      <c r="E152" s="33"/>
      <c r="F152" s="149" t="s">
        <v>231</v>
      </c>
      <c r="G152" s="33"/>
      <c r="H152" s="33"/>
      <c r="I152" s="150"/>
      <c r="J152" s="33"/>
      <c r="K152" s="33"/>
      <c r="L152" s="34"/>
      <c r="M152" s="151"/>
      <c r="N152" s="152"/>
      <c r="O152" s="54"/>
      <c r="P152" s="54"/>
      <c r="Q152" s="54"/>
      <c r="R152" s="54"/>
      <c r="S152" s="54"/>
      <c r="T152" s="55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125</v>
      </c>
      <c r="AU152" s="18" t="s">
        <v>123</v>
      </c>
    </row>
    <row r="153" spans="1:65" s="2" customFormat="1" ht="19.2">
      <c r="A153" s="33"/>
      <c r="B153" s="34"/>
      <c r="C153" s="33"/>
      <c r="D153" s="148" t="s">
        <v>127</v>
      </c>
      <c r="E153" s="33"/>
      <c r="F153" s="153" t="s">
        <v>232</v>
      </c>
      <c r="G153" s="33"/>
      <c r="H153" s="33"/>
      <c r="I153" s="150"/>
      <c r="J153" s="33"/>
      <c r="K153" s="33"/>
      <c r="L153" s="34"/>
      <c r="M153" s="151"/>
      <c r="N153" s="152"/>
      <c r="O153" s="54"/>
      <c r="P153" s="54"/>
      <c r="Q153" s="54"/>
      <c r="R153" s="54"/>
      <c r="S153" s="54"/>
      <c r="T153" s="55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127</v>
      </c>
      <c r="AU153" s="18" t="s">
        <v>123</v>
      </c>
    </row>
    <row r="154" spans="1:65" s="13" customFormat="1" ht="10.199999999999999">
      <c r="B154" s="154"/>
      <c r="D154" s="148" t="s">
        <v>129</v>
      </c>
      <c r="E154" s="155" t="s">
        <v>3</v>
      </c>
      <c r="F154" s="156" t="s">
        <v>233</v>
      </c>
      <c r="H154" s="157">
        <v>403.5</v>
      </c>
      <c r="I154" s="158"/>
      <c r="L154" s="154"/>
      <c r="M154" s="159"/>
      <c r="N154" s="160"/>
      <c r="O154" s="160"/>
      <c r="P154" s="160"/>
      <c r="Q154" s="160"/>
      <c r="R154" s="160"/>
      <c r="S154" s="160"/>
      <c r="T154" s="161"/>
      <c r="AT154" s="155" t="s">
        <v>129</v>
      </c>
      <c r="AU154" s="155" t="s">
        <v>123</v>
      </c>
      <c r="AV154" s="13" t="s">
        <v>80</v>
      </c>
      <c r="AW154" s="13" t="s">
        <v>30</v>
      </c>
      <c r="AX154" s="13" t="s">
        <v>78</v>
      </c>
      <c r="AY154" s="155" t="s">
        <v>113</v>
      </c>
    </row>
    <row r="155" spans="1:65" s="2" customFormat="1" ht="14.4" customHeight="1">
      <c r="A155" s="33"/>
      <c r="B155" s="134"/>
      <c r="C155" s="135" t="s">
        <v>234</v>
      </c>
      <c r="D155" s="135" t="s">
        <v>117</v>
      </c>
      <c r="E155" s="136" t="s">
        <v>170</v>
      </c>
      <c r="F155" s="137" t="s">
        <v>171</v>
      </c>
      <c r="G155" s="138" t="s">
        <v>120</v>
      </c>
      <c r="H155" s="139">
        <v>403.5</v>
      </c>
      <c r="I155" s="140"/>
      <c r="J155" s="141">
        <f>ROUND(I155*H155,2)</f>
        <v>0</v>
      </c>
      <c r="K155" s="137" t="s">
        <v>121</v>
      </c>
      <c r="L155" s="34"/>
      <c r="M155" s="142" t="s">
        <v>3</v>
      </c>
      <c r="N155" s="143" t="s">
        <v>41</v>
      </c>
      <c r="O155" s="54"/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46" t="s">
        <v>122</v>
      </c>
      <c r="AT155" s="146" t="s">
        <v>117</v>
      </c>
      <c r="AU155" s="146" t="s">
        <v>123</v>
      </c>
      <c r="AY155" s="18" t="s">
        <v>113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8" t="s">
        <v>78</v>
      </c>
      <c r="BK155" s="147">
        <f>ROUND(I155*H155,2)</f>
        <v>0</v>
      </c>
      <c r="BL155" s="18" t="s">
        <v>122</v>
      </c>
      <c r="BM155" s="146" t="s">
        <v>235</v>
      </c>
    </row>
    <row r="156" spans="1:65" s="2" customFormat="1" ht="19.2">
      <c r="A156" s="33"/>
      <c r="B156" s="34"/>
      <c r="C156" s="33"/>
      <c r="D156" s="148" t="s">
        <v>125</v>
      </c>
      <c r="E156" s="33"/>
      <c r="F156" s="149" t="s">
        <v>173</v>
      </c>
      <c r="G156" s="33"/>
      <c r="H156" s="33"/>
      <c r="I156" s="150"/>
      <c r="J156" s="33"/>
      <c r="K156" s="33"/>
      <c r="L156" s="34"/>
      <c r="M156" s="151"/>
      <c r="N156" s="152"/>
      <c r="O156" s="54"/>
      <c r="P156" s="54"/>
      <c r="Q156" s="54"/>
      <c r="R156" s="54"/>
      <c r="S156" s="54"/>
      <c r="T156" s="55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125</v>
      </c>
      <c r="AU156" s="18" t="s">
        <v>123</v>
      </c>
    </row>
    <row r="157" spans="1:65" s="2" customFormat="1" ht="19.2">
      <c r="A157" s="33"/>
      <c r="B157" s="34"/>
      <c r="C157" s="33"/>
      <c r="D157" s="148" t="s">
        <v>127</v>
      </c>
      <c r="E157" s="33"/>
      <c r="F157" s="153" t="s">
        <v>174</v>
      </c>
      <c r="G157" s="33"/>
      <c r="H157" s="33"/>
      <c r="I157" s="150"/>
      <c r="J157" s="33"/>
      <c r="K157" s="33"/>
      <c r="L157" s="34"/>
      <c r="M157" s="151"/>
      <c r="N157" s="152"/>
      <c r="O157" s="54"/>
      <c r="P157" s="54"/>
      <c r="Q157" s="54"/>
      <c r="R157" s="54"/>
      <c r="S157" s="54"/>
      <c r="T157" s="55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127</v>
      </c>
      <c r="AU157" s="18" t="s">
        <v>123</v>
      </c>
    </row>
    <row r="158" spans="1:65" s="2" customFormat="1" ht="14.4" customHeight="1">
      <c r="A158" s="33"/>
      <c r="B158" s="134"/>
      <c r="C158" s="135" t="s">
        <v>236</v>
      </c>
      <c r="D158" s="135" t="s">
        <v>117</v>
      </c>
      <c r="E158" s="136" t="s">
        <v>237</v>
      </c>
      <c r="F158" s="137" t="s">
        <v>238</v>
      </c>
      <c r="G158" s="138" t="s">
        <v>154</v>
      </c>
      <c r="H158" s="139">
        <v>2690</v>
      </c>
      <c r="I158" s="140"/>
      <c r="J158" s="141">
        <f>ROUND(I158*H158,2)</f>
        <v>0</v>
      </c>
      <c r="K158" s="137" t="s">
        <v>121</v>
      </c>
      <c r="L158" s="34"/>
      <c r="M158" s="142" t="s">
        <v>3</v>
      </c>
      <c r="N158" s="143" t="s">
        <v>41</v>
      </c>
      <c r="O158" s="54"/>
      <c r="P158" s="144">
        <f>O158*H158</f>
        <v>0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46" t="s">
        <v>122</v>
      </c>
      <c r="AT158" s="146" t="s">
        <v>117</v>
      </c>
      <c r="AU158" s="146" t="s">
        <v>123</v>
      </c>
      <c r="AY158" s="18" t="s">
        <v>113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8" t="s">
        <v>78</v>
      </c>
      <c r="BK158" s="147">
        <f>ROUND(I158*H158,2)</f>
        <v>0</v>
      </c>
      <c r="BL158" s="18" t="s">
        <v>122</v>
      </c>
      <c r="BM158" s="146" t="s">
        <v>239</v>
      </c>
    </row>
    <row r="159" spans="1:65" s="2" customFormat="1" ht="19.2">
      <c r="A159" s="33"/>
      <c r="B159" s="34"/>
      <c r="C159" s="33"/>
      <c r="D159" s="148" t="s">
        <v>125</v>
      </c>
      <c r="E159" s="33"/>
      <c r="F159" s="149" t="s">
        <v>240</v>
      </c>
      <c r="G159" s="33"/>
      <c r="H159" s="33"/>
      <c r="I159" s="150"/>
      <c r="J159" s="33"/>
      <c r="K159" s="33"/>
      <c r="L159" s="34"/>
      <c r="M159" s="151"/>
      <c r="N159" s="152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125</v>
      </c>
      <c r="AU159" s="18" t="s">
        <v>123</v>
      </c>
    </row>
    <row r="160" spans="1:65" s="2" customFormat="1" ht="19.2">
      <c r="A160" s="33"/>
      <c r="B160" s="34"/>
      <c r="C160" s="33"/>
      <c r="D160" s="148" t="s">
        <v>127</v>
      </c>
      <c r="E160" s="33"/>
      <c r="F160" s="153" t="s">
        <v>241</v>
      </c>
      <c r="G160" s="33"/>
      <c r="H160" s="33"/>
      <c r="I160" s="150"/>
      <c r="J160" s="33"/>
      <c r="K160" s="33"/>
      <c r="L160" s="34"/>
      <c r="M160" s="151"/>
      <c r="N160" s="152"/>
      <c r="O160" s="54"/>
      <c r="P160" s="54"/>
      <c r="Q160" s="54"/>
      <c r="R160" s="54"/>
      <c r="S160" s="54"/>
      <c r="T160" s="55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127</v>
      </c>
      <c r="AU160" s="18" t="s">
        <v>123</v>
      </c>
    </row>
    <row r="161" spans="1:65" s="13" customFormat="1" ht="10.199999999999999">
      <c r="B161" s="154"/>
      <c r="D161" s="148" t="s">
        <v>129</v>
      </c>
      <c r="E161" s="155" t="s">
        <v>3</v>
      </c>
      <c r="F161" s="156" t="s">
        <v>242</v>
      </c>
      <c r="H161" s="157">
        <v>2690</v>
      </c>
      <c r="I161" s="158"/>
      <c r="L161" s="154"/>
      <c r="M161" s="159"/>
      <c r="N161" s="160"/>
      <c r="O161" s="160"/>
      <c r="P161" s="160"/>
      <c r="Q161" s="160"/>
      <c r="R161" s="160"/>
      <c r="S161" s="160"/>
      <c r="T161" s="161"/>
      <c r="AT161" s="155" t="s">
        <v>129</v>
      </c>
      <c r="AU161" s="155" t="s">
        <v>123</v>
      </c>
      <c r="AV161" s="13" t="s">
        <v>80</v>
      </c>
      <c r="AW161" s="13" t="s">
        <v>30</v>
      </c>
      <c r="AX161" s="13" t="s">
        <v>78</v>
      </c>
      <c r="AY161" s="155" t="s">
        <v>113</v>
      </c>
    </row>
    <row r="162" spans="1:65" s="2" customFormat="1" ht="14.4" customHeight="1">
      <c r="A162" s="33"/>
      <c r="B162" s="134"/>
      <c r="C162" s="135" t="s">
        <v>243</v>
      </c>
      <c r="D162" s="135" t="s">
        <v>117</v>
      </c>
      <c r="E162" s="136" t="s">
        <v>244</v>
      </c>
      <c r="F162" s="137" t="s">
        <v>245</v>
      </c>
      <c r="G162" s="138" t="s">
        <v>154</v>
      </c>
      <c r="H162" s="139">
        <v>723</v>
      </c>
      <c r="I162" s="140"/>
      <c r="J162" s="141">
        <f>ROUND(I162*H162,2)</f>
        <v>0</v>
      </c>
      <c r="K162" s="137" t="s">
        <v>121</v>
      </c>
      <c r="L162" s="34"/>
      <c r="M162" s="142" t="s">
        <v>3</v>
      </c>
      <c r="N162" s="143" t="s">
        <v>41</v>
      </c>
      <c r="O162" s="54"/>
      <c r="P162" s="144">
        <f>O162*H162</f>
        <v>0</v>
      </c>
      <c r="Q162" s="144">
        <v>0</v>
      </c>
      <c r="R162" s="144">
        <f>Q162*H162</f>
        <v>0</v>
      </c>
      <c r="S162" s="144">
        <v>0</v>
      </c>
      <c r="T162" s="14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46" t="s">
        <v>122</v>
      </c>
      <c r="AT162" s="146" t="s">
        <v>117</v>
      </c>
      <c r="AU162" s="146" t="s">
        <v>123</v>
      </c>
      <c r="AY162" s="18" t="s">
        <v>113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8" t="s">
        <v>78</v>
      </c>
      <c r="BK162" s="147">
        <f>ROUND(I162*H162,2)</f>
        <v>0</v>
      </c>
      <c r="BL162" s="18" t="s">
        <v>122</v>
      </c>
      <c r="BM162" s="146" t="s">
        <v>246</v>
      </c>
    </row>
    <row r="163" spans="1:65" s="2" customFormat="1" ht="19.2">
      <c r="A163" s="33"/>
      <c r="B163" s="34"/>
      <c r="C163" s="33"/>
      <c r="D163" s="148" t="s">
        <v>125</v>
      </c>
      <c r="E163" s="33"/>
      <c r="F163" s="149" t="s">
        <v>247</v>
      </c>
      <c r="G163" s="33"/>
      <c r="H163" s="33"/>
      <c r="I163" s="150"/>
      <c r="J163" s="33"/>
      <c r="K163" s="33"/>
      <c r="L163" s="34"/>
      <c r="M163" s="151"/>
      <c r="N163" s="152"/>
      <c r="O163" s="54"/>
      <c r="P163" s="54"/>
      <c r="Q163" s="54"/>
      <c r="R163" s="54"/>
      <c r="S163" s="54"/>
      <c r="T163" s="55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125</v>
      </c>
      <c r="AU163" s="18" t="s">
        <v>123</v>
      </c>
    </row>
    <row r="164" spans="1:65" s="2" customFormat="1" ht="14.4" customHeight="1">
      <c r="A164" s="33"/>
      <c r="B164" s="134"/>
      <c r="C164" s="135" t="s">
        <v>220</v>
      </c>
      <c r="D164" s="135" t="s">
        <v>117</v>
      </c>
      <c r="E164" s="136" t="s">
        <v>248</v>
      </c>
      <c r="F164" s="137" t="s">
        <v>249</v>
      </c>
      <c r="G164" s="138" t="s">
        <v>154</v>
      </c>
      <c r="H164" s="139">
        <v>79</v>
      </c>
      <c r="I164" s="140"/>
      <c r="J164" s="141">
        <f>ROUND(I164*H164,2)</f>
        <v>0</v>
      </c>
      <c r="K164" s="137" t="s">
        <v>121</v>
      </c>
      <c r="L164" s="34"/>
      <c r="M164" s="142" t="s">
        <v>3</v>
      </c>
      <c r="N164" s="143" t="s">
        <v>41</v>
      </c>
      <c r="O164" s="54"/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46" t="s">
        <v>122</v>
      </c>
      <c r="AT164" s="146" t="s">
        <v>117</v>
      </c>
      <c r="AU164" s="146" t="s">
        <v>123</v>
      </c>
      <c r="AY164" s="18" t="s">
        <v>113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8" t="s">
        <v>78</v>
      </c>
      <c r="BK164" s="147">
        <f>ROUND(I164*H164,2)</f>
        <v>0</v>
      </c>
      <c r="BL164" s="18" t="s">
        <v>122</v>
      </c>
      <c r="BM164" s="146" t="s">
        <v>250</v>
      </c>
    </row>
    <row r="165" spans="1:65" s="2" customFormat="1" ht="19.2">
      <c r="A165" s="33"/>
      <c r="B165" s="34"/>
      <c r="C165" s="33"/>
      <c r="D165" s="148" t="s">
        <v>125</v>
      </c>
      <c r="E165" s="33"/>
      <c r="F165" s="149" t="s">
        <v>251</v>
      </c>
      <c r="G165" s="33"/>
      <c r="H165" s="33"/>
      <c r="I165" s="150"/>
      <c r="J165" s="33"/>
      <c r="K165" s="33"/>
      <c r="L165" s="34"/>
      <c r="M165" s="151"/>
      <c r="N165" s="152"/>
      <c r="O165" s="54"/>
      <c r="P165" s="54"/>
      <c r="Q165" s="54"/>
      <c r="R165" s="54"/>
      <c r="S165" s="54"/>
      <c r="T165" s="55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125</v>
      </c>
      <c r="AU165" s="18" t="s">
        <v>123</v>
      </c>
    </row>
    <row r="166" spans="1:65" s="12" customFormat="1" ht="20.85" customHeight="1">
      <c r="B166" s="121"/>
      <c r="D166" s="122" t="s">
        <v>69</v>
      </c>
      <c r="E166" s="132" t="s">
        <v>151</v>
      </c>
      <c r="F166" s="132" t="s">
        <v>252</v>
      </c>
      <c r="I166" s="124"/>
      <c r="J166" s="133">
        <f>BK166</f>
        <v>0</v>
      </c>
      <c r="L166" s="121"/>
      <c r="M166" s="126"/>
      <c r="N166" s="127"/>
      <c r="O166" s="127"/>
      <c r="P166" s="128">
        <f>SUM(P167:P205)</f>
        <v>0</v>
      </c>
      <c r="Q166" s="127"/>
      <c r="R166" s="128">
        <f>SUM(R167:R205)</f>
        <v>33.233992000000001</v>
      </c>
      <c r="S166" s="127"/>
      <c r="T166" s="129">
        <f>SUM(T167:T205)</f>
        <v>0</v>
      </c>
      <c r="AR166" s="122" t="s">
        <v>78</v>
      </c>
      <c r="AT166" s="130" t="s">
        <v>69</v>
      </c>
      <c r="AU166" s="130" t="s">
        <v>80</v>
      </c>
      <c r="AY166" s="122" t="s">
        <v>113</v>
      </c>
      <c r="BK166" s="131">
        <f>SUM(BK167:BK205)</f>
        <v>0</v>
      </c>
    </row>
    <row r="167" spans="1:65" s="2" customFormat="1" ht="14.4" customHeight="1">
      <c r="A167" s="33"/>
      <c r="B167" s="134"/>
      <c r="C167" s="135" t="s">
        <v>253</v>
      </c>
      <c r="D167" s="135" t="s">
        <v>117</v>
      </c>
      <c r="E167" s="136" t="s">
        <v>254</v>
      </c>
      <c r="F167" s="137" t="s">
        <v>255</v>
      </c>
      <c r="G167" s="138" t="s">
        <v>154</v>
      </c>
      <c r="H167" s="139">
        <v>10773</v>
      </c>
      <c r="I167" s="140"/>
      <c r="J167" s="141">
        <f>ROUND(I167*H167,2)</f>
        <v>0</v>
      </c>
      <c r="K167" s="137" t="s">
        <v>121</v>
      </c>
      <c r="L167" s="34"/>
      <c r="M167" s="142" t="s">
        <v>3</v>
      </c>
      <c r="N167" s="143" t="s">
        <v>41</v>
      </c>
      <c r="O167" s="54"/>
      <c r="P167" s="144">
        <f>O167*H167</f>
        <v>0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46" t="s">
        <v>122</v>
      </c>
      <c r="AT167" s="146" t="s">
        <v>117</v>
      </c>
      <c r="AU167" s="146" t="s">
        <v>123</v>
      </c>
      <c r="AY167" s="18" t="s">
        <v>113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8" t="s">
        <v>78</v>
      </c>
      <c r="BK167" s="147">
        <f>ROUND(I167*H167,2)</f>
        <v>0</v>
      </c>
      <c r="BL167" s="18" t="s">
        <v>122</v>
      </c>
      <c r="BM167" s="146" t="s">
        <v>256</v>
      </c>
    </row>
    <row r="168" spans="1:65" s="2" customFormat="1" ht="10.199999999999999">
      <c r="A168" s="33"/>
      <c r="B168" s="34"/>
      <c r="C168" s="33"/>
      <c r="D168" s="148" t="s">
        <v>125</v>
      </c>
      <c r="E168" s="33"/>
      <c r="F168" s="149" t="s">
        <v>257</v>
      </c>
      <c r="G168" s="33"/>
      <c r="H168" s="33"/>
      <c r="I168" s="150"/>
      <c r="J168" s="33"/>
      <c r="K168" s="33"/>
      <c r="L168" s="34"/>
      <c r="M168" s="151"/>
      <c r="N168" s="152"/>
      <c r="O168" s="54"/>
      <c r="P168" s="54"/>
      <c r="Q168" s="54"/>
      <c r="R168" s="54"/>
      <c r="S168" s="54"/>
      <c r="T168" s="55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125</v>
      </c>
      <c r="AU168" s="18" t="s">
        <v>123</v>
      </c>
    </row>
    <row r="169" spans="1:65" s="13" customFormat="1" ht="10.199999999999999">
      <c r="B169" s="154"/>
      <c r="D169" s="148" t="s">
        <v>129</v>
      </c>
      <c r="E169" s="155" t="s">
        <v>3</v>
      </c>
      <c r="F169" s="156" t="s">
        <v>258</v>
      </c>
      <c r="H169" s="157">
        <v>37</v>
      </c>
      <c r="I169" s="158"/>
      <c r="L169" s="154"/>
      <c r="M169" s="159"/>
      <c r="N169" s="160"/>
      <c r="O169" s="160"/>
      <c r="P169" s="160"/>
      <c r="Q169" s="160"/>
      <c r="R169" s="160"/>
      <c r="S169" s="160"/>
      <c r="T169" s="161"/>
      <c r="AT169" s="155" t="s">
        <v>129</v>
      </c>
      <c r="AU169" s="155" t="s">
        <v>123</v>
      </c>
      <c r="AV169" s="13" t="s">
        <v>80</v>
      </c>
      <c r="AW169" s="13" t="s">
        <v>30</v>
      </c>
      <c r="AX169" s="13" t="s">
        <v>70</v>
      </c>
      <c r="AY169" s="155" t="s">
        <v>113</v>
      </c>
    </row>
    <row r="170" spans="1:65" s="13" customFormat="1" ht="10.199999999999999">
      <c r="B170" s="154"/>
      <c r="D170" s="148" t="s">
        <v>129</v>
      </c>
      <c r="E170" s="155" t="s">
        <v>3</v>
      </c>
      <c r="F170" s="156" t="s">
        <v>259</v>
      </c>
      <c r="H170" s="157">
        <v>10736</v>
      </c>
      <c r="I170" s="158"/>
      <c r="L170" s="154"/>
      <c r="M170" s="159"/>
      <c r="N170" s="160"/>
      <c r="O170" s="160"/>
      <c r="P170" s="160"/>
      <c r="Q170" s="160"/>
      <c r="R170" s="160"/>
      <c r="S170" s="160"/>
      <c r="T170" s="161"/>
      <c r="AT170" s="155" t="s">
        <v>129</v>
      </c>
      <c r="AU170" s="155" t="s">
        <v>123</v>
      </c>
      <c r="AV170" s="13" t="s">
        <v>80</v>
      </c>
      <c r="AW170" s="13" t="s">
        <v>30</v>
      </c>
      <c r="AX170" s="13" t="s">
        <v>70</v>
      </c>
      <c r="AY170" s="155" t="s">
        <v>113</v>
      </c>
    </row>
    <row r="171" spans="1:65" s="14" customFormat="1" ht="10.199999999999999">
      <c r="B171" s="162"/>
      <c r="D171" s="148" t="s">
        <v>129</v>
      </c>
      <c r="E171" s="163" t="s">
        <v>3</v>
      </c>
      <c r="F171" s="164" t="s">
        <v>132</v>
      </c>
      <c r="H171" s="165">
        <v>10773</v>
      </c>
      <c r="I171" s="166"/>
      <c r="L171" s="162"/>
      <c r="M171" s="167"/>
      <c r="N171" s="168"/>
      <c r="O171" s="168"/>
      <c r="P171" s="168"/>
      <c r="Q171" s="168"/>
      <c r="R171" s="168"/>
      <c r="S171" s="168"/>
      <c r="T171" s="169"/>
      <c r="AT171" s="163" t="s">
        <v>129</v>
      </c>
      <c r="AU171" s="163" t="s">
        <v>123</v>
      </c>
      <c r="AV171" s="14" t="s">
        <v>122</v>
      </c>
      <c r="AW171" s="14" t="s">
        <v>30</v>
      </c>
      <c r="AX171" s="14" t="s">
        <v>78</v>
      </c>
      <c r="AY171" s="163" t="s">
        <v>113</v>
      </c>
    </row>
    <row r="172" spans="1:65" s="2" customFormat="1" ht="14.4" customHeight="1">
      <c r="A172" s="33"/>
      <c r="B172" s="134"/>
      <c r="C172" s="135" t="s">
        <v>260</v>
      </c>
      <c r="D172" s="135" t="s">
        <v>117</v>
      </c>
      <c r="E172" s="136" t="s">
        <v>261</v>
      </c>
      <c r="F172" s="137" t="s">
        <v>262</v>
      </c>
      <c r="G172" s="138" t="s">
        <v>154</v>
      </c>
      <c r="H172" s="139">
        <v>12308.82</v>
      </c>
      <c r="I172" s="140"/>
      <c r="J172" s="141">
        <f>ROUND(I172*H172,2)</f>
        <v>0</v>
      </c>
      <c r="K172" s="137" t="s">
        <v>121</v>
      </c>
      <c r="L172" s="34"/>
      <c r="M172" s="142" t="s">
        <v>3</v>
      </c>
      <c r="N172" s="143" t="s">
        <v>41</v>
      </c>
      <c r="O172" s="54"/>
      <c r="P172" s="144">
        <f>O172*H172</f>
        <v>0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46" t="s">
        <v>122</v>
      </c>
      <c r="AT172" s="146" t="s">
        <v>117</v>
      </c>
      <c r="AU172" s="146" t="s">
        <v>123</v>
      </c>
      <c r="AY172" s="18" t="s">
        <v>113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8" t="s">
        <v>78</v>
      </c>
      <c r="BK172" s="147">
        <f>ROUND(I172*H172,2)</f>
        <v>0</v>
      </c>
      <c r="BL172" s="18" t="s">
        <v>122</v>
      </c>
      <c r="BM172" s="146" t="s">
        <v>263</v>
      </c>
    </row>
    <row r="173" spans="1:65" s="2" customFormat="1" ht="10.199999999999999">
      <c r="A173" s="33"/>
      <c r="B173" s="34"/>
      <c r="C173" s="33"/>
      <c r="D173" s="148" t="s">
        <v>125</v>
      </c>
      <c r="E173" s="33"/>
      <c r="F173" s="149" t="s">
        <v>264</v>
      </c>
      <c r="G173" s="33"/>
      <c r="H173" s="33"/>
      <c r="I173" s="150"/>
      <c r="J173" s="33"/>
      <c r="K173" s="33"/>
      <c r="L173" s="34"/>
      <c r="M173" s="151"/>
      <c r="N173" s="152"/>
      <c r="O173" s="54"/>
      <c r="P173" s="54"/>
      <c r="Q173" s="54"/>
      <c r="R173" s="54"/>
      <c r="S173" s="54"/>
      <c r="T173" s="55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125</v>
      </c>
      <c r="AU173" s="18" t="s">
        <v>123</v>
      </c>
    </row>
    <row r="174" spans="1:65" s="2" customFormat="1" ht="19.2">
      <c r="A174" s="33"/>
      <c r="B174" s="34"/>
      <c r="C174" s="33"/>
      <c r="D174" s="148" t="s">
        <v>127</v>
      </c>
      <c r="E174" s="33"/>
      <c r="F174" s="153" t="s">
        <v>265</v>
      </c>
      <c r="G174" s="33"/>
      <c r="H174" s="33"/>
      <c r="I174" s="150"/>
      <c r="J174" s="33"/>
      <c r="K174" s="33"/>
      <c r="L174" s="34"/>
      <c r="M174" s="151"/>
      <c r="N174" s="152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127</v>
      </c>
      <c r="AU174" s="18" t="s">
        <v>123</v>
      </c>
    </row>
    <row r="175" spans="1:65" s="2" customFormat="1" ht="14.4" customHeight="1">
      <c r="A175" s="33"/>
      <c r="B175" s="134"/>
      <c r="C175" s="135" t="s">
        <v>266</v>
      </c>
      <c r="D175" s="135" t="s">
        <v>117</v>
      </c>
      <c r="E175" s="136" t="s">
        <v>267</v>
      </c>
      <c r="F175" s="137" t="s">
        <v>268</v>
      </c>
      <c r="G175" s="138" t="s">
        <v>154</v>
      </c>
      <c r="H175" s="139">
        <v>60</v>
      </c>
      <c r="I175" s="140"/>
      <c r="J175" s="141">
        <f>ROUND(I175*H175,2)</f>
        <v>0</v>
      </c>
      <c r="K175" s="137" t="s">
        <v>121</v>
      </c>
      <c r="L175" s="34"/>
      <c r="M175" s="142" t="s">
        <v>3</v>
      </c>
      <c r="N175" s="143" t="s">
        <v>41</v>
      </c>
      <c r="O175" s="54"/>
      <c r="P175" s="144">
        <f>O175*H175</f>
        <v>0</v>
      </c>
      <c r="Q175" s="144">
        <v>0</v>
      </c>
      <c r="R175" s="144">
        <f>Q175*H175</f>
        <v>0</v>
      </c>
      <c r="S175" s="144">
        <v>0</v>
      </c>
      <c r="T175" s="14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46" t="s">
        <v>122</v>
      </c>
      <c r="AT175" s="146" t="s">
        <v>117</v>
      </c>
      <c r="AU175" s="146" t="s">
        <v>123</v>
      </c>
      <c r="AY175" s="18" t="s">
        <v>113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8" t="s">
        <v>78</v>
      </c>
      <c r="BK175" s="147">
        <f>ROUND(I175*H175,2)</f>
        <v>0</v>
      </c>
      <c r="BL175" s="18" t="s">
        <v>122</v>
      </c>
      <c r="BM175" s="146" t="s">
        <v>269</v>
      </c>
    </row>
    <row r="176" spans="1:65" s="2" customFormat="1" ht="19.2">
      <c r="A176" s="33"/>
      <c r="B176" s="34"/>
      <c r="C176" s="33"/>
      <c r="D176" s="148" t="s">
        <v>125</v>
      </c>
      <c r="E176" s="33"/>
      <c r="F176" s="149" t="s">
        <v>270</v>
      </c>
      <c r="G176" s="33"/>
      <c r="H176" s="33"/>
      <c r="I176" s="150"/>
      <c r="J176" s="33"/>
      <c r="K176" s="33"/>
      <c r="L176" s="34"/>
      <c r="M176" s="151"/>
      <c r="N176" s="152"/>
      <c r="O176" s="54"/>
      <c r="P176" s="54"/>
      <c r="Q176" s="54"/>
      <c r="R176" s="54"/>
      <c r="S176" s="54"/>
      <c r="T176" s="55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125</v>
      </c>
      <c r="AU176" s="18" t="s">
        <v>123</v>
      </c>
    </row>
    <row r="177" spans="1:65" s="2" customFormat="1" ht="14.4" customHeight="1">
      <c r="A177" s="33"/>
      <c r="B177" s="134"/>
      <c r="C177" s="135" t="s">
        <v>271</v>
      </c>
      <c r="D177" s="135" t="s">
        <v>117</v>
      </c>
      <c r="E177" s="136" t="s">
        <v>272</v>
      </c>
      <c r="F177" s="137" t="s">
        <v>273</v>
      </c>
      <c r="G177" s="138" t="s">
        <v>154</v>
      </c>
      <c r="H177" s="139">
        <v>34</v>
      </c>
      <c r="I177" s="140"/>
      <c r="J177" s="141">
        <f>ROUND(I177*H177,2)</f>
        <v>0</v>
      </c>
      <c r="K177" s="137" t="s">
        <v>121</v>
      </c>
      <c r="L177" s="34"/>
      <c r="M177" s="142" t="s">
        <v>3</v>
      </c>
      <c r="N177" s="143" t="s">
        <v>41</v>
      </c>
      <c r="O177" s="54"/>
      <c r="P177" s="144">
        <f>O177*H177</f>
        <v>0</v>
      </c>
      <c r="Q177" s="144">
        <v>0.61404000000000003</v>
      </c>
      <c r="R177" s="144">
        <f>Q177*H177</f>
        <v>20.877359999999999</v>
      </c>
      <c r="S177" s="144">
        <v>0</v>
      </c>
      <c r="T177" s="14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46" t="s">
        <v>122</v>
      </c>
      <c r="AT177" s="146" t="s">
        <v>117</v>
      </c>
      <c r="AU177" s="146" t="s">
        <v>123</v>
      </c>
      <c r="AY177" s="18" t="s">
        <v>113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8" t="s">
        <v>78</v>
      </c>
      <c r="BK177" s="147">
        <f>ROUND(I177*H177,2)</f>
        <v>0</v>
      </c>
      <c r="BL177" s="18" t="s">
        <v>122</v>
      </c>
      <c r="BM177" s="146" t="s">
        <v>274</v>
      </c>
    </row>
    <row r="178" spans="1:65" s="2" customFormat="1" ht="19.2">
      <c r="A178" s="33"/>
      <c r="B178" s="34"/>
      <c r="C178" s="33"/>
      <c r="D178" s="148" t="s">
        <v>125</v>
      </c>
      <c r="E178" s="33"/>
      <c r="F178" s="149" t="s">
        <v>275</v>
      </c>
      <c r="G178" s="33"/>
      <c r="H178" s="33"/>
      <c r="I178" s="150"/>
      <c r="J178" s="33"/>
      <c r="K178" s="33"/>
      <c r="L178" s="34"/>
      <c r="M178" s="151"/>
      <c r="N178" s="152"/>
      <c r="O178" s="54"/>
      <c r="P178" s="54"/>
      <c r="Q178" s="54"/>
      <c r="R178" s="54"/>
      <c r="S178" s="54"/>
      <c r="T178" s="55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125</v>
      </c>
      <c r="AU178" s="18" t="s">
        <v>123</v>
      </c>
    </row>
    <row r="179" spans="1:65" s="2" customFormat="1" ht="14.4" customHeight="1">
      <c r="A179" s="33"/>
      <c r="B179" s="134"/>
      <c r="C179" s="135" t="s">
        <v>276</v>
      </c>
      <c r="D179" s="135" t="s">
        <v>117</v>
      </c>
      <c r="E179" s="136" t="s">
        <v>277</v>
      </c>
      <c r="F179" s="137" t="s">
        <v>278</v>
      </c>
      <c r="G179" s="138" t="s">
        <v>154</v>
      </c>
      <c r="H179" s="139">
        <v>37</v>
      </c>
      <c r="I179" s="140"/>
      <c r="J179" s="141">
        <f>ROUND(I179*H179,2)</f>
        <v>0</v>
      </c>
      <c r="K179" s="137" t="s">
        <v>121</v>
      </c>
      <c r="L179" s="34"/>
      <c r="M179" s="142" t="s">
        <v>3</v>
      </c>
      <c r="N179" s="143" t="s">
        <v>41</v>
      </c>
      <c r="O179" s="54"/>
      <c r="P179" s="144">
        <f>O179*H179</f>
        <v>0</v>
      </c>
      <c r="Q179" s="144">
        <v>0.10100000000000001</v>
      </c>
      <c r="R179" s="144">
        <f>Q179*H179</f>
        <v>3.7370000000000001</v>
      </c>
      <c r="S179" s="144">
        <v>0</v>
      </c>
      <c r="T179" s="14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46" t="s">
        <v>122</v>
      </c>
      <c r="AT179" s="146" t="s">
        <v>117</v>
      </c>
      <c r="AU179" s="146" t="s">
        <v>123</v>
      </c>
      <c r="AY179" s="18" t="s">
        <v>113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8" t="s">
        <v>78</v>
      </c>
      <c r="BK179" s="147">
        <f>ROUND(I179*H179,2)</f>
        <v>0</v>
      </c>
      <c r="BL179" s="18" t="s">
        <v>122</v>
      </c>
      <c r="BM179" s="146" t="s">
        <v>279</v>
      </c>
    </row>
    <row r="180" spans="1:65" s="2" customFormat="1" ht="28.8">
      <c r="A180" s="33"/>
      <c r="B180" s="34"/>
      <c r="C180" s="33"/>
      <c r="D180" s="148" t="s">
        <v>125</v>
      </c>
      <c r="E180" s="33"/>
      <c r="F180" s="149" t="s">
        <v>280</v>
      </c>
      <c r="G180" s="33"/>
      <c r="H180" s="33"/>
      <c r="I180" s="150"/>
      <c r="J180" s="33"/>
      <c r="K180" s="33"/>
      <c r="L180" s="34"/>
      <c r="M180" s="151"/>
      <c r="N180" s="152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125</v>
      </c>
      <c r="AU180" s="18" t="s">
        <v>123</v>
      </c>
    </row>
    <row r="181" spans="1:65" s="2" customFormat="1" ht="14.4" customHeight="1">
      <c r="A181" s="33"/>
      <c r="B181" s="134"/>
      <c r="C181" s="170" t="s">
        <v>281</v>
      </c>
      <c r="D181" s="170" t="s">
        <v>196</v>
      </c>
      <c r="E181" s="171" t="s">
        <v>282</v>
      </c>
      <c r="F181" s="172" t="s">
        <v>283</v>
      </c>
      <c r="G181" s="173" t="s">
        <v>154</v>
      </c>
      <c r="H181" s="174">
        <v>39</v>
      </c>
      <c r="I181" s="175"/>
      <c r="J181" s="176">
        <f>ROUND(I181*H181,2)</f>
        <v>0</v>
      </c>
      <c r="K181" s="172" t="s">
        <v>121</v>
      </c>
      <c r="L181" s="177"/>
      <c r="M181" s="178" t="s">
        <v>3</v>
      </c>
      <c r="N181" s="179" t="s">
        <v>41</v>
      </c>
      <c r="O181" s="54"/>
      <c r="P181" s="144">
        <f>O181*H181</f>
        <v>0</v>
      </c>
      <c r="Q181" s="144">
        <v>0.108</v>
      </c>
      <c r="R181" s="144">
        <f>Q181*H181</f>
        <v>4.2119999999999997</v>
      </c>
      <c r="S181" s="144">
        <v>0</v>
      </c>
      <c r="T181" s="14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46" t="s">
        <v>187</v>
      </c>
      <c r="AT181" s="146" t="s">
        <v>196</v>
      </c>
      <c r="AU181" s="146" t="s">
        <v>123</v>
      </c>
      <c r="AY181" s="18" t="s">
        <v>113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8" t="s">
        <v>78</v>
      </c>
      <c r="BK181" s="147">
        <f>ROUND(I181*H181,2)</f>
        <v>0</v>
      </c>
      <c r="BL181" s="18" t="s">
        <v>122</v>
      </c>
      <c r="BM181" s="146" t="s">
        <v>284</v>
      </c>
    </row>
    <row r="182" spans="1:65" s="2" customFormat="1" ht="10.199999999999999">
      <c r="A182" s="33"/>
      <c r="B182" s="34"/>
      <c r="C182" s="33"/>
      <c r="D182" s="148" t="s">
        <v>125</v>
      </c>
      <c r="E182" s="33"/>
      <c r="F182" s="149" t="s">
        <v>283</v>
      </c>
      <c r="G182" s="33"/>
      <c r="H182" s="33"/>
      <c r="I182" s="150"/>
      <c r="J182" s="33"/>
      <c r="K182" s="33"/>
      <c r="L182" s="34"/>
      <c r="M182" s="151"/>
      <c r="N182" s="152"/>
      <c r="O182" s="54"/>
      <c r="P182" s="54"/>
      <c r="Q182" s="54"/>
      <c r="R182" s="54"/>
      <c r="S182" s="54"/>
      <c r="T182" s="55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125</v>
      </c>
      <c r="AU182" s="18" t="s">
        <v>123</v>
      </c>
    </row>
    <row r="183" spans="1:65" s="2" customFormat="1" ht="14.4" customHeight="1">
      <c r="A183" s="33"/>
      <c r="B183" s="134"/>
      <c r="C183" s="135" t="s">
        <v>285</v>
      </c>
      <c r="D183" s="135" t="s">
        <v>117</v>
      </c>
      <c r="E183" s="136" t="s">
        <v>286</v>
      </c>
      <c r="F183" s="137" t="s">
        <v>287</v>
      </c>
      <c r="G183" s="138" t="s">
        <v>154</v>
      </c>
      <c r="H183" s="139">
        <v>60</v>
      </c>
      <c r="I183" s="140"/>
      <c r="J183" s="141">
        <f>ROUND(I183*H183,2)</f>
        <v>0</v>
      </c>
      <c r="K183" s="137" t="s">
        <v>3</v>
      </c>
      <c r="L183" s="34"/>
      <c r="M183" s="142" t="s">
        <v>3</v>
      </c>
      <c r="N183" s="143" t="s">
        <v>41</v>
      </c>
      <c r="O183" s="54"/>
      <c r="P183" s="144">
        <f>O183*H183</f>
        <v>0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46" t="s">
        <v>122</v>
      </c>
      <c r="AT183" s="146" t="s">
        <v>117</v>
      </c>
      <c r="AU183" s="146" t="s">
        <v>123</v>
      </c>
      <c r="AY183" s="18" t="s">
        <v>113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8" t="s">
        <v>78</v>
      </c>
      <c r="BK183" s="147">
        <f>ROUND(I183*H183,2)</f>
        <v>0</v>
      </c>
      <c r="BL183" s="18" t="s">
        <v>122</v>
      </c>
      <c r="BM183" s="146" t="s">
        <v>288</v>
      </c>
    </row>
    <row r="184" spans="1:65" s="2" customFormat="1" ht="10.199999999999999">
      <c r="A184" s="33"/>
      <c r="B184" s="34"/>
      <c r="C184" s="33"/>
      <c r="D184" s="148" t="s">
        <v>125</v>
      </c>
      <c r="E184" s="33"/>
      <c r="F184" s="149" t="s">
        <v>287</v>
      </c>
      <c r="G184" s="33"/>
      <c r="H184" s="33"/>
      <c r="I184" s="150"/>
      <c r="J184" s="33"/>
      <c r="K184" s="33"/>
      <c r="L184" s="34"/>
      <c r="M184" s="151"/>
      <c r="N184" s="152"/>
      <c r="O184" s="54"/>
      <c r="P184" s="54"/>
      <c r="Q184" s="54"/>
      <c r="R184" s="54"/>
      <c r="S184" s="54"/>
      <c r="T184" s="55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125</v>
      </c>
      <c r="AU184" s="18" t="s">
        <v>123</v>
      </c>
    </row>
    <row r="185" spans="1:65" s="2" customFormat="1" ht="14.4" customHeight="1">
      <c r="A185" s="33"/>
      <c r="B185" s="134"/>
      <c r="C185" s="135" t="s">
        <v>289</v>
      </c>
      <c r="D185" s="135" t="s">
        <v>117</v>
      </c>
      <c r="E185" s="136" t="s">
        <v>290</v>
      </c>
      <c r="F185" s="137" t="s">
        <v>291</v>
      </c>
      <c r="G185" s="138" t="s">
        <v>154</v>
      </c>
      <c r="H185" s="139">
        <v>5368</v>
      </c>
      <c r="I185" s="140"/>
      <c r="J185" s="141">
        <f>ROUND(I185*H185,2)</f>
        <v>0</v>
      </c>
      <c r="K185" s="137" t="s">
        <v>121</v>
      </c>
      <c r="L185" s="34"/>
      <c r="M185" s="142" t="s">
        <v>3</v>
      </c>
      <c r="N185" s="143" t="s">
        <v>41</v>
      </c>
      <c r="O185" s="54"/>
      <c r="P185" s="144">
        <f>O185*H185</f>
        <v>0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46" t="s">
        <v>122</v>
      </c>
      <c r="AT185" s="146" t="s">
        <v>117</v>
      </c>
      <c r="AU185" s="146" t="s">
        <v>123</v>
      </c>
      <c r="AY185" s="18" t="s">
        <v>113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8" t="s">
        <v>78</v>
      </c>
      <c r="BK185" s="147">
        <f>ROUND(I185*H185,2)</f>
        <v>0</v>
      </c>
      <c r="BL185" s="18" t="s">
        <v>122</v>
      </c>
      <c r="BM185" s="146" t="s">
        <v>292</v>
      </c>
    </row>
    <row r="186" spans="1:65" s="2" customFormat="1" ht="19.2">
      <c r="A186" s="33"/>
      <c r="B186" s="34"/>
      <c r="C186" s="33"/>
      <c r="D186" s="148" t="s">
        <v>125</v>
      </c>
      <c r="E186" s="33"/>
      <c r="F186" s="149" t="s">
        <v>293</v>
      </c>
      <c r="G186" s="33"/>
      <c r="H186" s="33"/>
      <c r="I186" s="150"/>
      <c r="J186" s="33"/>
      <c r="K186" s="33"/>
      <c r="L186" s="34"/>
      <c r="M186" s="151"/>
      <c r="N186" s="152"/>
      <c r="O186" s="54"/>
      <c r="P186" s="54"/>
      <c r="Q186" s="54"/>
      <c r="R186" s="54"/>
      <c r="S186" s="54"/>
      <c r="T186" s="55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125</v>
      </c>
      <c r="AU186" s="18" t="s">
        <v>123</v>
      </c>
    </row>
    <row r="187" spans="1:65" s="13" customFormat="1" ht="10.199999999999999">
      <c r="B187" s="154"/>
      <c r="D187" s="148" t="s">
        <v>129</v>
      </c>
      <c r="E187" s="155" t="s">
        <v>3</v>
      </c>
      <c r="F187" s="156" t="s">
        <v>294</v>
      </c>
      <c r="H187" s="157">
        <v>5368</v>
      </c>
      <c r="I187" s="158"/>
      <c r="L187" s="154"/>
      <c r="M187" s="159"/>
      <c r="N187" s="160"/>
      <c r="O187" s="160"/>
      <c r="P187" s="160"/>
      <c r="Q187" s="160"/>
      <c r="R187" s="160"/>
      <c r="S187" s="160"/>
      <c r="T187" s="161"/>
      <c r="AT187" s="155" t="s">
        <v>129</v>
      </c>
      <c r="AU187" s="155" t="s">
        <v>123</v>
      </c>
      <c r="AV187" s="13" t="s">
        <v>80</v>
      </c>
      <c r="AW187" s="13" t="s">
        <v>30</v>
      </c>
      <c r="AX187" s="13" t="s">
        <v>78</v>
      </c>
      <c r="AY187" s="155" t="s">
        <v>113</v>
      </c>
    </row>
    <row r="188" spans="1:65" s="2" customFormat="1" ht="14.4" customHeight="1">
      <c r="A188" s="33"/>
      <c r="B188" s="134"/>
      <c r="C188" s="135" t="s">
        <v>8</v>
      </c>
      <c r="D188" s="135" t="s">
        <v>117</v>
      </c>
      <c r="E188" s="136" t="s">
        <v>295</v>
      </c>
      <c r="F188" s="137" t="s">
        <v>296</v>
      </c>
      <c r="G188" s="138" t="s">
        <v>154</v>
      </c>
      <c r="H188" s="139">
        <v>5368</v>
      </c>
      <c r="I188" s="140"/>
      <c r="J188" s="141">
        <f>ROUND(I188*H188,2)</f>
        <v>0</v>
      </c>
      <c r="K188" s="137" t="s">
        <v>297</v>
      </c>
      <c r="L188" s="34"/>
      <c r="M188" s="142" t="s">
        <v>3</v>
      </c>
      <c r="N188" s="143" t="s">
        <v>41</v>
      </c>
      <c r="O188" s="54"/>
      <c r="P188" s="144">
        <f>O188*H188</f>
        <v>0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46" t="s">
        <v>122</v>
      </c>
      <c r="AT188" s="146" t="s">
        <v>117</v>
      </c>
      <c r="AU188" s="146" t="s">
        <v>123</v>
      </c>
      <c r="AY188" s="18" t="s">
        <v>113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8" t="s">
        <v>78</v>
      </c>
      <c r="BK188" s="147">
        <f>ROUND(I188*H188,2)</f>
        <v>0</v>
      </c>
      <c r="BL188" s="18" t="s">
        <v>122</v>
      </c>
      <c r="BM188" s="146" t="s">
        <v>298</v>
      </c>
    </row>
    <row r="189" spans="1:65" s="2" customFormat="1" ht="19.2">
      <c r="A189" s="33"/>
      <c r="B189" s="34"/>
      <c r="C189" s="33"/>
      <c r="D189" s="148" t="s">
        <v>125</v>
      </c>
      <c r="E189" s="33"/>
      <c r="F189" s="149" t="s">
        <v>299</v>
      </c>
      <c r="G189" s="33"/>
      <c r="H189" s="33"/>
      <c r="I189" s="150"/>
      <c r="J189" s="33"/>
      <c r="K189" s="33"/>
      <c r="L189" s="34"/>
      <c r="M189" s="151"/>
      <c r="N189" s="152"/>
      <c r="O189" s="54"/>
      <c r="P189" s="54"/>
      <c r="Q189" s="54"/>
      <c r="R189" s="54"/>
      <c r="S189" s="54"/>
      <c r="T189" s="55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125</v>
      </c>
      <c r="AU189" s="18" t="s">
        <v>123</v>
      </c>
    </row>
    <row r="190" spans="1:65" s="2" customFormat="1" ht="19.2">
      <c r="A190" s="33"/>
      <c r="B190" s="34"/>
      <c r="C190" s="33"/>
      <c r="D190" s="148" t="s">
        <v>127</v>
      </c>
      <c r="E190" s="33"/>
      <c r="F190" s="153" t="s">
        <v>300</v>
      </c>
      <c r="G190" s="33"/>
      <c r="H190" s="33"/>
      <c r="I190" s="150"/>
      <c r="J190" s="33"/>
      <c r="K190" s="33"/>
      <c r="L190" s="34"/>
      <c r="M190" s="151"/>
      <c r="N190" s="152"/>
      <c r="O190" s="54"/>
      <c r="P190" s="54"/>
      <c r="Q190" s="54"/>
      <c r="R190" s="54"/>
      <c r="S190" s="54"/>
      <c r="T190" s="55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127</v>
      </c>
      <c r="AU190" s="18" t="s">
        <v>123</v>
      </c>
    </row>
    <row r="191" spans="1:65" s="2" customFormat="1" ht="14.4" customHeight="1">
      <c r="A191" s="33"/>
      <c r="B191" s="134"/>
      <c r="C191" s="135" t="s">
        <v>193</v>
      </c>
      <c r="D191" s="135" t="s">
        <v>117</v>
      </c>
      <c r="E191" s="136" t="s">
        <v>301</v>
      </c>
      <c r="F191" s="137" t="s">
        <v>302</v>
      </c>
      <c r="G191" s="138" t="s">
        <v>154</v>
      </c>
      <c r="H191" s="139">
        <v>5368</v>
      </c>
      <c r="I191" s="140"/>
      <c r="J191" s="141">
        <f>ROUND(I191*H191,2)</f>
        <v>0</v>
      </c>
      <c r="K191" s="137" t="s">
        <v>121</v>
      </c>
      <c r="L191" s="34"/>
      <c r="M191" s="142" t="s">
        <v>3</v>
      </c>
      <c r="N191" s="143" t="s">
        <v>41</v>
      </c>
      <c r="O191" s="54"/>
      <c r="P191" s="144">
        <f>O191*H191</f>
        <v>0</v>
      </c>
      <c r="Q191" s="144">
        <v>0</v>
      </c>
      <c r="R191" s="144">
        <f>Q191*H191</f>
        <v>0</v>
      </c>
      <c r="S191" s="144">
        <v>0</v>
      </c>
      <c r="T191" s="14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46" t="s">
        <v>122</v>
      </c>
      <c r="AT191" s="146" t="s">
        <v>117</v>
      </c>
      <c r="AU191" s="146" t="s">
        <v>123</v>
      </c>
      <c r="AY191" s="18" t="s">
        <v>113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8" t="s">
        <v>78</v>
      </c>
      <c r="BK191" s="147">
        <f>ROUND(I191*H191,2)</f>
        <v>0</v>
      </c>
      <c r="BL191" s="18" t="s">
        <v>122</v>
      </c>
      <c r="BM191" s="146" t="s">
        <v>303</v>
      </c>
    </row>
    <row r="192" spans="1:65" s="2" customFormat="1" ht="10.199999999999999">
      <c r="A192" s="33"/>
      <c r="B192" s="34"/>
      <c r="C192" s="33"/>
      <c r="D192" s="148" t="s">
        <v>125</v>
      </c>
      <c r="E192" s="33"/>
      <c r="F192" s="149" t="s">
        <v>304</v>
      </c>
      <c r="G192" s="33"/>
      <c r="H192" s="33"/>
      <c r="I192" s="150"/>
      <c r="J192" s="33"/>
      <c r="K192" s="33"/>
      <c r="L192" s="34"/>
      <c r="M192" s="151"/>
      <c r="N192" s="152"/>
      <c r="O192" s="54"/>
      <c r="P192" s="54"/>
      <c r="Q192" s="54"/>
      <c r="R192" s="54"/>
      <c r="S192" s="54"/>
      <c r="T192" s="55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125</v>
      </c>
      <c r="AU192" s="18" t="s">
        <v>123</v>
      </c>
    </row>
    <row r="193" spans="1:65" s="2" customFormat="1" ht="19.2">
      <c r="A193" s="33"/>
      <c r="B193" s="34"/>
      <c r="C193" s="33"/>
      <c r="D193" s="148" t="s">
        <v>127</v>
      </c>
      <c r="E193" s="33"/>
      <c r="F193" s="153" t="s">
        <v>300</v>
      </c>
      <c r="G193" s="33"/>
      <c r="H193" s="33"/>
      <c r="I193" s="150"/>
      <c r="J193" s="33"/>
      <c r="K193" s="33"/>
      <c r="L193" s="34"/>
      <c r="M193" s="151"/>
      <c r="N193" s="152"/>
      <c r="O193" s="54"/>
      <c r="P193" s="54"/>
      <c r="Q193" s="54"/>
      <c r="R193" s="54"/>
      <c r="S193" s="54"/>
      <c r="T193" s="55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127</v>
      </c>
      <c r="AU193" s="18" t="s">
        <v>123</v>
      </c>
    </row>
    <row r="194" spans="1:65" s="2" customFormat="1" ht="14.4" customHeight="1">
      <c r="A194" s="33"/>
      <c r="B194" s="134"/>
      <c r="C194" s="135" t="s">
        <v>305</v>
      </c>
      <c r="D194" s="135" t="s">
        <v>117</v>
      </c>
      <c r="E194" s="136" t="s">
        <v>306</v>
      </c>
      <c r="F194" s="137" t="s">
        <v>307</v>
      </c>
      <c r="G194" s="138" t="s">
        <v>154</v>
      </c>
      <c r="H194" s="139">
        <v>5368</v>
      </c>
      <c r="I194" s="140"/>
      <c r="J194" s="141">
        <f>ROUND(I194*H194,2)</f>
        <v>0</v>
      </c>
      <c r="K194" s="137" t="s">
        <v>297</v>
      </c>
      <c r="L194" s="34"/>
      <c r="M194" s="142" t="s">
        <v>3</v>
      </c>
      <c r="N194" s="143" t="s">
        <v>41</v>
      </c>
      <c r="O194" s="54"/>
      <c r="P194" s="144">
        <f>O194*H194</f>
        <v>0</v>
      </c>
      <c r="Q194" s="144">
        <v>0</v>
      </c>
      <c r="R194" s="144">
        <f>Q194*H194</f>
        <v>0</v>
      </c>
      <c r="S194" s="144">
        <v>0</v>
      </c>
      <c r="T194" s="14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46" t="s">
        <v>122</v>
      </c>
      <c r="AT194" s="146" t="s">
        <v>117</v>
      </c>
      <c r="AU194" s="146" t="s">
        <v>123</v>
      </c>
      <c r="AY194" s="18" t="s">
        <v>113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8" t="s">
        <v>78</v>
      </c>
      <c r="BK194" s="147">
        <f>ROUND(I194*H194,2)</f>
        <v>0</v>
      </c>
      <c r="BL194" s="18" t="s">
        <v>122</v>
      </c>
      <c r="BM194" s="146" t="s">
        <v>308</v>
      </c>
    </row>
    <row r="195" spans="1:65" s="2" customFormat="1" ht="10.199999999999999">
      <c r="A195" s="33"/>
      <c r="B195" s="34"/>
      <c r="C195" s="33"/>
      <c r="D195" s="148" t="s">
        <v>125</v>
      </c>
      <c r="E195" s="33"/>
      <c r="F195" s="149" t="s">
        <v>309</v>
      </c>
      <c r="G195" s="33"/>
      <c r="H195" s="33"/>
      <c r="I195" s="150"/>
      <c r="J195" s="33"/>
      <c r="K195" s="33"/>
      <c r="L195" s="34"/>
      <c r="M195" s="151"/>
      <c r="N195" s="152"/>
      <c r="O195" s="54"/>
      <c r="P195" s="54"/>
      <c r="Q195" s="54"/>
      <c r="R195" s="54"/>
      <c r="S195" s="54"/>
      <c r="T195" s="55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125</v>
      </c>
      <c r="AU195" s="18" t="s">
        <v>123</v>
      </c>
    </row>
    <row r="196" spans="1:65" s="2" customFormat="1" ht="19.2">
      <c r="A196" s="33"/>
      <c r="B196" s="34"/>
      <c r="C196" s="33"/>
      <c r="D196" s="148" t="s">
        <v>127</v>
      </c>
      <c r="E196" s="33"/>
      <c r="F196" s="153" t="s">
        <v>300</v>
      </c>
      <c r="G196" s="33"/>
      <c r="H196" s="33"/>
      <c r="I196" s="150"/>
      <c r="J196" s="33"/>
      <c r="K196" s="33"/>
      <c r="L196" s="34"/>
      <c r="M196" s="151"/>
      <c r="N196" s="152"/>
      <c r="O196" s="54"/>
      <c r="P196" s="54"/>
      <c r="Q196" s="54"/>
      <c r="R196" s="54"/>
      <c r="S196" s="54"/>
      <c r="T196" s="55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127</v>
      </c>
      <c r="AU196" s="18" t="s">
        <v>123</v>
      </c>
    </row>
    <row r="197" spans="1:65" s="2" customFormat="1" ht="14.4" customHeight="1">
      <c r="A197" s="33"/>
      <c r="B197" s="134"/>
      <c r="C197" s="135" t="s">
        <v>310</v>
      </c>
      <c r="D197" s="135" t="s">
        <v>117</v>
      </c>
      <c r="E197" s="136" t="s">
        <v>311</v>
      </c>
      <c r="F197" s="137" t="s">
        <v>312</v>
      </c>
      <c r="G197" s="138" t="s">
        <v>313</v>
      </c>
      <c r="H197" s="139">
        <v>10</v>
      </c>
      <c r="I197" s="140"/>
      <c r="J197" s="141">
        <f>ROUND(I197*H197,2)</f>
        <v>0</v>
      </c>
      <c r="K197" s="137" t="s">
        <v>297</v>
      </c>
      <c r="L197" s="34"/>
      <c r="M197" s="142" t="s">
        <v>3</v>
      </c>
      <c r="N197" s="143" t="s">
        <v>41</v>
      </c>
      <c r="O197" s="54"/>
      <c r="P197" s="144">
        <f>O197*H197</f>
        <v>0</v>
      </c>
      <c r="Q197" s="144">
        <v>6.0320000000000003E-4</v>
      </c>
      <c r="R197" s="144">
        <f>Q197*H197</f>
        <v>6.032E-3</v>
      </c>
      <c r="S197" s="144">
        <v>0</v>
      </c>
      <c r="T197" s="14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46" t="s">
        <v>122</v>
      </c>
      <c r="AT197" s="146" t="s">
        <v>117</v>
      </c>
      <c r="AU197" s="146" t="s">
        <v>123</v>
      </c>
      <c r="AY197" s="18" t="s">
        <v>113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8" t="s">
        <v>78</v>
      </c>
      <c r="BK197" s="147">
        <f>ROUND(I197*H197,2)</f>
        <v>0</v>
      </c>
      <c r="BL197" s="18" t="s">
        <v>122</v>
      </c>
      <c r="BM197" s="146" t="s">
        <v>314</v>
      </c>
    </row>
    <row r="198" spans="1:65" s="2" customFormat="1" ht="19.2">
      <c r="A198" s="33"/>
      <c r="B198" s="34"/>
      <c r="C198" s="33"/>
      <c r="D198" s="148" t="s">
        <v>125</v>
      </c>
      <c r="E198" s="33"/>
      <c r="F198" s="149" t="s">
        <v>315</v>
      </c>
      <c r="G198" s="33"/>
      <c r="H198" s="33"/>
      <c r="I198" s="150"/>
      <c r="J198" s="33"/>
      <c r="K198" s="33"/>
      <c r="L198" s="34"/>
      <c r="M198" s="151"/>
      <c r="N198" s="152"/>
      <c r="O198" s="54"/>
      <c r="P198" s="54"/>
      <c r="Q198" s="54"/>
      <c r="R198" s="54"/>
      <c r="S198" s="54"/>
      <c r="T198" s="55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125</v>
      </c>
      <c r="AU198" s="18" t="s">
        <v>123</v>
      </c>
    </row>
    <row r="199" spans="1:65" s="2" customFormat="1" ht="19.2">
      <c r="A199" s="33"/>
      <c r="B199" s="34"/>
      <c r="C199" s="33"/>
      <c r="D199" s="148" t="s">
        <v>127</v>
      </c>
      <c r="E199" s="33"/>
      <c r="F199" s="153" t="s">
        <v>300</v>
      </c>
      <c r="G199" s="33"/>
      <c r="H199" s="33"/>
      <c r="I199" s="150"/>
      <c r="J199" s="33"/>
      <c r="K199" s="33"/>
      <c r="L199" s="34"/>
      <c r="M199" s="151"/>
      <c r="N199" s="152"/>
      <c r="O199" s="54"/>
      <c r="P199" s="54"/>
      <c r="Q199" s="54"/>
      <c r="R199" s="54"/>
      <c r="S199" s="54"/>
      <c r="T199" s="55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127</v>
      </c>
      <c r="AU199" s="18" t="s">
        <v>123</v>
      </c>
    </row>
    <row r="200" spans="1:65" s="2" customFormat="1" ht="14.4" customHeight="1">
      <c r="A200" s="33"/>
      <c r="B200" s="134"/>
      <c r="C200" s="135" t="s">
        <v>316</v>
      </c>
      <c r="D200" s="135" t="s">
        <v>117</v>
      </c>
      <c r="E200" s="136" t="s">
        <v>317</v>
      </c>
      <c r="F200" s="137" t="s">
        <v>318</v>
      </c>
      <c r="G200" s="138" t="s">
        <v>154</v>
      </c>
      <c r="H200" s="139">
        <v>5240</v>
      </c>
      <c r="I200" s="140"/>
      <c r="J200" s="141">
        <f>ROUND(I200*H200,2)</f>
        <v>0</v>
      </c>
      <c r="K200" s="137" t="s">
        <v>121</v>
      </c>
      <c r="L200" s="34"/>
      <c r="M200" s="142" t="s">
        <v>3</v>
      </c>
      <c r="N200" s="143" t="s">
        <v>41</v>
      </c>
      <c r="O200" s="54"/>
      <c r="P200" s="144">
        <f>O200*H200</f>
        <v>0</v>
      </c>
      <c r="Q200" s="144">
        <v>3.6999999999999999E-4</v>
      </c>
      <c r="R200" s="144">
        <f>Q200*H200</f>
        <v>1.9388000000000001</v>
      </c>
      <c r="S200" s="144">
        <v>0</v>
      </c>
      <c r="T200" s="14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46" t="s">
        <v>122</v>
      </c>
      <c r="AT200" s="146" t="s">
        <v>117</v>
      </c>
      <c r="AU200" s="146" t="s">
        <v>123</v>
      </c>
      <c r="AY200" s="18" t="s">
        <v>113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8" t="s">
        <v>78</v>
      </c>
      <c r="BK200" s="147">
        <f>ROUND(I200*H200,2)</f>
        <v>0</v>
      </c>
      <c r="BL200" s="18" t="s">
        <v>122</v>
      </c>
      <c r="BM200" s="146" t="s">
        <v>319</v>
      </c>
    </row>
    <row r="201" spans="1:65" s="2" customFormat="1" ht="10.199999999999999">
      <c r="A201" s="33"/>
      <c r="B201" s="34"/>
      <c r="C201" s="33"/>
      <c r="D201" s="148" t="s">
        <v>125</v>
      </c>
      <c r="E201" s="33"/>
      <c r="F201" s="149" t="s">
        <v>320</v>
      </c>
      <c r="G201" s="33"/>
      <c r="H201" s="33"/>
      <c r="I201" s="150"/>
      <c r="J201" s="33"/>
      <c r="K201" s="33"/>
      <c r="L201" s="34"/>
      <c r="M201" s="151"/>
      <c r="N201" s="152"/>
      <c r="O201" s="54"/>
      <c r="P201" s="54"/>
      <c r="Q201" s="54"/>
      <c r="R201" s="54"/>
      <c r="S201" s="54"/>
      <c r="T201" s="55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125</v>
      </c>
      <c r="AU201" s="18" t="s">
        <v>123</v>
      </c>
    </row>
    <row r="202" spans="1:65" s="2" customFormat="1" ht="14.4" customHeight="1">
      <c r="A202" s="33"/>
      <c r="B202" s="134"/>
      <c r="C202" s="135" t="s">
        <v>321</v>
      </c>
      <c r="D202" s="135" t="s">
        <v>117</v>
      </c>
      <c r="E202" s="136" t="s">
        <v>322</v>
      </c>
      <c r="F202" s="137" t="s">
        <v>323</v>
      </c>
      <c r="G202" s="138" t="s">
        <v>154</v>
      </c>
      <c r="H202" s="139">
        <v>5240</v>
      </c>
      <c r="I202" s="140"/>
      <c r="J202" s="141">
        <f>ROUND(I202*H202,2)</f>
        <v>0</v>
      </c>
      <c r="K202" s="137" t="s">
        <v>121</v>
      </c>
      <c r="L202" s="34"/>
      <c r="M202" s="142" t="s">
        <v>3</v>
      </c>
      <c r="N202" s="143" t="s">
        <v>41</v>
      </c>
      <c r="O202" s="54"/>
      <c r="P202" s="144">
        <f>O202*H202</f>
        <v>0</v>
      </c>
      <c r="Q202" s="144">
        <v>4.6999999999999999E-4</v>
      </c>
      <c r="R202" s="144">
        <f>Q202*H202</f>
        <v>2.4628000000000001</v>
      </c>
      <c r="S202" s="144">
        <v>0</v>
      </c>
      <c r="T202" s="14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46" t="s">
        <v>122</v>
      </c>
      <c r="AT202" s="146" t="s">
        <v>117</v>
      </c>
      <c r="AU202" s="146" t="s">
        <v>123</v>
      </c>
      <c r="AY202" s="18" t="s">
        <v>113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8" t="s">
        <v>78</v>
      </c>
      <c r="BK202" s="147">
        <f>ROUND(I202*H202,2)</f>
        <v>0</v>
      </c>
      <c r="BL202" s="18" t="s">
        <v>122</v>
      </c>
      <c r="BM202" s="146" t="s">
        <v>324</v>
      </c>
    </row>
    <row r="203" spans="1:65" s="2" customFormat="1" ht="10.199999999999999">
      <c r="A203" s="33"/>
      <c r="B203" s="34"/>
      <c r="C203" s="33"/>
      <c r="D203" s="148" t="s">
        <v>125</v>
      </c>
      <c r="E203" s="33"/>
      <c r="F203" s="149" t="s">
        <v>325</v>
      </c>
      <c r="G203" s="33"/>
      <c r="H203" s="33"/>
      <c r="I203" s="150"/>
      <c r="J203" s="33"/>
      <c r="K203" s="33"/>
      <c r="L203" s="34"/>
      <c r="M203" s="151"/>
      <c r="N203" s="152"/>
      <c r="O203" s="54"/>
      <c r="P203" s="54"/>
      <c r="Q203" s="54"/>
      <c r="R203" s="54"/>
      <c r="S203" s="54"/>
      <c r="T203" s="55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8" t="s">
        <v>125</v>
      </c>
      <c r="AU203" s="18" t="s">
        <v>123</v>
      </c>
    </row>
    <row r="204" spans="1:65" s="2" customFormat="1" ht="14.4" customHeight="1">
      <c r="A204" s="33"/>
      <c r="B204" s="134"/>
      <c r="C204" s="135" t="s">
        <v>326</v>
      </c>
      <c r="D204" s="135" t="s">
        <v>117</v>
      </c>
      <c r="E204" s="136" t="s">
        <v>215</v>
      </c>
      <c r="F204" s="137" t="s">
        <v>216</v>
      </c>
      <c r="G204" s="138" t="s">
        <v>217</v>
      </c>
      <c r="H204" s="139">
        <v>10</v>
      </c>
      <c r="I204" s="140"/>
      <c r="J204" s="141">
        <f>ROUND(I204*H204,2)</f>
        <v>0</v>
      </c>
      <c r="K204" s="137" t="s">
        <v>121</v>
      </c>
      <c r="L204" s="34"/>
      <c r="M204" s="142" t="s">
        <v>3</v>
      </c>
      <c r="N204" s="143" t="s">
        <v>41</v>
      </c>
      <c r="O204" s="54"/>
      <c r="P204" s="144">
        <f>O204*H204</f>
        <v>0</v>
      </c>
      <c r="Q204" s="144">
        <v>0</v>
      </c>
      <c r="R204" s="144">
        <f>Q204*H204</f>
        <v>0</v>
      </c>
      <c r="S204" s="144">
        <v>0</v>
      </c>
      <c r="T204" s="14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46" t="s">
        <v>218</v>
      </c>
      <c r="AT204" s="146" t="s">
        <v>117</v>
      </c>
      <c r="AU204" s="146" t="s">
        <v>123</v>
      </c>
      <c r="AY204" s="18" t="s">
        <v>113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8" t="s">
        <v>78</v>
      </c>
      <c r="BK204" s="147">
        <f>ROUND(I204*H204,2)</f>
        <v>0</v>
      </c>
      <c r="BL204" s="18" t="s">
        <v>218</v>
      </c>
      <c r="BM204" s="146" t="s">
        <v>327</v>
      </c>
    </row>
    <row r="205" spans="1:65" s="2" customFormat="1" ht="10.199999999999999">
      <c r="A205" s="33"/>
      <c r="B205" s="34"/>
      <c r="C205" s="33"/>
      <c r="D205" s="148" t="s">
        <v>125</v>
      </c>
      <c r="E205" s="33"/>
      <c r="F205" s="149" t="s">
        <v>216</v>
      </c>
      <c r="G205" s="33"/>
      <c r="H205" s="33"/>
      <c r="I205" s="150"/>
      <c r="J205" s="33"/>
      <c r="K205" s="33"/>
      <c r="L205" s="34"/>
      <c r="M205" s="151"/>
      <c r="N205" s="152"/>
      <c r="O205" s="54"/>
      <c r="P205" s="54"/>
      <c r="Q205" s="54"/>
      <c r="R205" s="54"/>
      <c r="S205" s="54"/>
      <c r="T205" s="55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125</v>
      </c>
      <c r="AU205" s="18" t="s">
        <v>123</v>
      </c>
    </row>
    <row r="206" spans="1:65" s="12" customFormat="1" ht="20.85" customHeight="1">
      <c r="B206" s="121"/>
      <c r="D206" s="122" t="s">
        <v>69</v>
      </c>
      <c r="E206" s="132" t="s">
        <v>328</v>
      </c>
      <c r="F206" s="132" t="s">
        <v>329</v>
      </c>
      <c r="I206" s="124"/>
      <c r="J206" s="133">
        <f>BK206</f>
        <v>0</v>
      </c>
      <c r="L206" s="121"/>
      <c r="M206" s="126"/>
      <c r="N206" s="127"/>
      <c r="O206" s="127"/>
      <c r="P206" s="128">
        <f>SUM(P207:P244)</f>
        <v>0</v>
      </c>
      <c r="Q206" s="127"/>
      <c r="R206" s="128">
        <f>SUM(R207:R244)</f>
        <v>10.123327599999998</v>
      </c>
      <c r="S206" s="127"/>
      <c r="T206" s="129">
        <f>SUM(T207:T244)</f>
        <v>0</v>
      </c>
      <c r="AR206" s="122" t="s">
        <v>78</v>
      </c>
      <c r="AT206" s="130" t="s">
        <v>69</v>
      </c>
      <c r="AU206" s="130" t="s">
        <v>80</v>
      </c>
      <c r="AY206" s="122" t="s">
        <v>113</v>
      </c>
      <c r="BK206" s="131">
        <f>SUM(BK207:BK244)</f>
        <v>0</v>
      </c>
    </row>
    <row r="207" spans="1:65" s="2" customFormat="1" ht="14.4" customHeight="1">
      <c r="A207" s="33"/>
      <c r="B207" s="134"/>
      <c r="C207" s="135" t="s">
        <v>330</v>
      </c>
      <c r="D207" s="135" t="s">
        <v>117</v>
      </c>
      <c r="E207" s="136" t="s">
        <v>331</v>
      </c>
      <c r="F207" s="137" t="s">
        <v>332</v>
      </c>
      <c r="G207" s="138" t="s">
        <v>120</v>
      </c>
      <c r="H207" s="139">
        <v>2.2080000000000002</v>
      </c>
      <c r="I207" s="140"/>
      <c r="J207" s="141">
        <f>ROUND(I207*H207,2)</f>
        <v>0</v>
      </c>
      <c r="K207" s="137" t="s">
        <v>121</v>
      </c>
      <c r="L207" s="34"/>
      <c r="M207" s="142" t="s">
        <v>3</v>
      </c>
      <c r="N207" s="143" t="s">
        <v>41</v>
      </c>
      <c r="O207" s="54"/>
      <c r="P207" s="144">
        <f>O207*H207</f>
        <v>0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46" t="s">
        <v>122</v>
      </c>
      <c r="AT207" s="146" t="s">
        <v>117</v>
      </c>
      <c r="AU207" s="146" t="s">
        <v>123</v>
      </c>
      <c r="AY207" s="18" t="s">
        <v>113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8" t="s">
        <v>78</v>
      </c>
      <c r="BK207" s="147">
        <f>ROUND(I207*H207,2)</f>
        <v>0</v>
      </c>
      <c r="BL207" s="18" t="s">
        <v>122</v>
      </c>
      <c r="BM207" s="146" t="s">
        <v>333</v>
      </c>
    </row>
    <row r="208" spans="1:65" s="2" customFormat="1" ht="19.2">
      <c r="A208" s="33"/>
      <c r="B208" s="34"/>
      <c r="C208" s="33"/>
      <c r="D208" s="148" t="s">
        <v>125</v>
      </c>
      <c r="E208" s="33"/>
      <c r="F208" s="149" t="s">
        <v>334</v>
      </c>
      <c r="G208" s="33"/>
      <c r="H208" s="33"/>
      <c r="I208" s="150"/>
      <c r="J208" s="33"/>
      <c r="K208" s="33"/>
      <c r="L208" s="34"/>
      <c r="M208" s="151"/>
      <c r="N208" s="152"/>
      <c r="O208" s="54"/>
      <c r="P208" s="54"/>
      <c r="Q208" s="54"/>
      <c r="R208" s="54"/>
      <c r="S208" s="54"/>
      <c r="T208" s="55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125</v>
      </c>
      <c r="AU208" s="18" t="s">
        <v>123</v>
      </c>
    </row>
    <row r="209" spans="1:65" s="13" customFormat="1" ht="10.199999999999999">
      <c r="B209" s="154"/>
      <c r="D209" s="148" t="s">
        <v>129</v>
      </c>
      <c r="E209" s="155" t="s">
        <v>3</v>
      </c>
      <c r="F209" s="156" t="s">
        <v>335</v>
      </c>
      <c r="H209" s="157">
        <v>0.48</v>
      </c>
      <c r="I209" s="158"/>
      <c r="L209" s="154"/>
      <c r="M209" s="159"/>
      <c r="N209" s="160"/>
      <c r="O209" s="160"/>
      <c r="P209" s="160"/>
      <c r="Q209" s="160"/>
      <c r="R209" s="160"/>
      <c r="S209" s="160"/>
      <c r="T209" s="161"/>
      <c r="AT209" s="155" t="s">
        <v>129</v>
      </c>
      <c r="AU209" s="155" t="s">
        <v>123</v>
      </c>
      <c r="AV209" s="13" t="s">
        <v>80</v>
      </c>
      <c r="AW209" s="13" t="s">
        <v>30</v>
      </c>
      <c r="AX209" s="13" t="s">
        <v>70</v>
      </c>
      <c r="AY209" s="155" t="s">
        <v>113</v>
      </c>
    </row>
    <row r="210" spans="1:65" s="13" customFormat="1" ht="10.199999999999999">
      <c r="B210" s="154"/>
      <c r="D210" s="148" t="s">
        <v>129</v>
      </c>
      <c r="E210" s="155" t="s">
        <v>3</v>
      </c>
      <c r="F210" s="156" t="s">
        <v>336</v>
      </c>
      <c r="H210" s="157">
        <v>1.728</v>
      </c>
      <c r="I210" s="158"/>
      <c r="L210" s="154"/>
      <c r="M210" s="159"/>
      <c r="N210" s="160"/>
      <c r="O210" s="160"/>
      <c r="P210" s="160"/>
      <c r="Q210" s="160"/>
      <c r="R210" s="160"/>
      <c r="S210" s="160"/>
      <c r="T210" s="161"/>
      <c r="AT210" s="155" t="s">
        <v>129</v>
      </c>
      <c r="AU210" s="155" t="s">
        <v>123</v>
      </c>
      <c r="AV210" s="13" t="s">
        <v>80</v>
      </c>
      <c r="AW210" s="13" t="s">
        <v>30</v>
      </c>
      <c r="AX210" s="13" t="s">
        <v>70</v>
      </c>
      <c r="AY210" s="155" t="s">
        <v>113</v>
      </c>
    </row>
    <row r="211" spans="1:65" s="14" customFormat="1" ht="10.199999999999999">
      <c r="B211" s="162"/>
      <c r="D211" s="148" t="s">
        <v>129</v>
      </c>
      <c r="E211" s="163" t="s">
        <v>3</v>
      </c>
      <c r="F211" s="164" t="s">
        <v>132</v>
      </c>
      <c r="H211" s="165">
        <v>2.2080000000000002</v>
      </c>
      <c r="I211" s="166"/>
      <c r="L211" s="162"/>
      <c r="M211" s="167"/>
      <c r="N211" s="168"/>
      <c r="O211" s="168"/>
      <c r="P211" s="168"/>
      <c r="Q211" s="168"/>
      <c r="R211" s="168"/>
      <c r="S211" s="168"/>
      <c r="T211" s="169"/>
      <c r="AT211" s="163" t="s">
        <v>129</v>
      </c>
      <c r="AU211" s="163" t="s">
        <v>123</v>
      </c>
      <c r="AV211" s="14" t="s">
        <v>122</v>
      </c>
      <c r="AW211" s="14" t="s">
        <v>30</v>
      </c>
      <c r="AX211" s="14" t="s">
        <v>78</v>
      </c>
      <c r="AY211" s="163" t="s">
        <v>113</v>
      </c>
    </row>
    <row r="212" spans="1:65" s="2" customFormat="1" ht="14.4" customHeight="1">
      <c r="A212" s="33"/>
      <c r="B212" s="134"/>
      <c r="C212" s="135" t="s">
        <v>337</v>
      </c>
      <c r="D212" s="135" t="s">
        <v>117</v>
      </c>
      <c r="E212" s="136" t="s">
        <v>338</v>
      </c>
      <c r="F212" s="137" t="s">
        <v>339</v>
      </c>
      <c r="G212" s="138" t="s">
        <v>154</v>
      </c>
      <c r="H212" s="139">
        <v>17.48</v>
      </c>
      <c r="I212" s="140"/>
      <c r="J212" s="141">
        <f>ROUND(I212*H212,2)</f>
        <v>0</v>
      </c>
      <c r="K212" s="137" t="s">
        <v>121</v>
      </c>
      <c r="L212" s="34"/>
      <c r="M212" s="142" t="s">
        <v>3</v>
      </c>
      <c r="N212" s="143" t="s">
        <v>41</v>
      </c>
      <c r="O212" s="54"/>
      <c r="P212" s="144">
        <f>O212*H212</f>
        <v>0</v>
      </c>
      <c r="Q212" s="144">
        <v>6.3200000000000001E-3</v>
      </c>
      <c r="R212" s="144">
        <f>Q212*H212</f>
        <v>0.11047360000000001</v>
      </c>
      <c r="S212" s="144">
        <v>0</v>
      </c>
      <c r="T212" s="14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46" t="s">
        <v>122</v>
      </c>
      <c r="AT212" s="146" t="s">
        <v>117</v>
      </c>
      <c r="AU212" s="146" t="s">
        <v>123</v>
      </c>
      <c r="AY212" s="18" t="s">
        <v>113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8" t="s">
        <v>78</v>
      </c>
      <c r="BK212" s="147">
        <f>ROUND(I212*H212,2)</f>
        <v>0</v>
      </c>
      <c r="BL212" s="18" t="s">
        <v>122</v>
      </c>
      <c r="BM212" s="146" t="s">
        <v>340</v>
      </c>
    </row>
    <row r="213" spans="1:65" s="2" customFormat="1" ht="19.2">
      <c r="A213" s="33"/>
      <c r="B213" s="34"/>
      <c r="C213" s="33"/>
      <c r="D213" s="148" t="s">
        <v>125</v>
      </c>
      <c r="E213" s="33"/>
      <c r="F213" s="149" t="s">
        <v>341</v>
      </c>
      <c r="G213" s="33"/>
      <c r="H213" s="33"/>
      <c r="I213" s="150"/>
      <c r="J213" s="33"/>
      <c r="K213" s="33"/>
      <c r="L213" s="34"/>
      <c r="M213" s="151"/>
      <c r="N213" s="152"/>
      <c r="O213" s="54"/>
      <c r="P213" s="54"/>
      <c r="Q213" s="54"/>
      <c r="R213" s="54"/>
      <c r="S213" s="54"/>
      <c r="T213" s="55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125</v>
      </c>
      <c r="AU213" s="18" t="s">
        <v>123</v>
      </c>
    </row>
    <row r="214" spans="1:65" s="13" customFormat="1" ht="10.199999999999999">
      <c r="B214" s="154"/>
      <c r="D214" s="148" t="s">
        <v>129</v>
      </c>
      <c r="E214" s="155" t="s">
        <v>3</v>
      </c>
      <c r="F214" s="156" t="s">
        <v>342</v>
      </c>
      <c r="H214" s="157">
        <v>17.48</v>
      </c>
      <c r="I214" s="158"/>
      <c r="L214" s="154"/>
      <c r="M214" s="159"/>
      <c r="N214" s="160"/>
      <c r="O214" s="160"/>
      <c r="P214" s="160"/>
      <c r="Q214" s="160"/>
      <c r="R214" s="160"/>
      <c r="S214" s="160"/>
      <c r="T214" s="161"/>
      <c r="AT214" s="155" t="s">
        <v>129</v>
      </c>
      <c r="AU214" s="155" t="s">
        <v>123</v>
      </c>
      <c r="AV214" s="13" t="s">
        <v>80</v>
      </c>
      <c r="AW214" s="13" t="s">
        <v>30</v>
      </c>
      <c r="AX214" s="13" t="s">
        <v>78</v>
      </c>
      <c r="AY214" s="155" t="s">
        <v>113</v>
      </c>
    </row>
    <row r="215" spans="1:65" s="2" customFormat="1" ht="14.4" customHeight="1">
      <c r="A215" s="33"/>
      <c r="B215" s="134"/>
      <c r="C215" s="135" t="s">
        <v>343</v>
      </c>
      <c r="D215" s="135" t="s">
        <v>117</v>
      </c>
      <c r="E215" s="136" t="s">
        <v>344</v>
      </c>
      <c r="F215" s="137" t="s">
        <v>345</v>
      </c>
      <c r="G215" s="138" t="s">
        <v>217</v>
      </c>
      <c r="H215" s="139">
        <v>3</v>
      </c>
      <c r="I215" s="140"/>
      <c r="J215" s="141">
        <f>ROUND(I215*H215,2)</f>
        <v>0</v>
      </c>
      <c r="K215" s="137" t="s">
        <v>121</v>
      </c>
      <c r="L215" s="34"/>
      <c r="M215" s="142" t="s">
        <v>3</v>
      </c>
      <c r="N215" s="143" t="s">
        <v>41</v>
      </c>
      <c r="O215" s="54"/>
      <c r="P215" s="144">
        <f>O215*H215</f>
        <v>0</v>
      </c>
      <c r="Q215" s="144">
        <v>2.6148799999999999</v>
      </c>
      <c r="R215" s="144">
        <f>Q215*H215</f>
        <v>7.8446400000000001</v>
      </c>
      <c r="S215" s="144">
        <v>0</v>
      </c>
      <c r="T215" s="14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46" t="s">
        <v>122</v>
      </c>
      <c r="AT215" s="146" t="s">
        <v>117</v>
      </c>
      <c r="AU215" s="146" t="s">
        <v>123</v>
      </c>
      <c r="AY215" s="18" t="s">
        <v>113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8" t="s">
        <v>78</v>
      </c>
      <c r="BK215" s="147">
        <f>ROUND(I215*H215,2)</f>
        <v>0</v>
      </c>
      <c r="BL215" s="18" t="s">
        <v>122</v>
      </c>
      <c r="BM215" s="146" t="s">
        <v>346</v>
      </c>
    </row>
    <row r="216" spans="1:65" s="2" customFormat="1" ht="10.199999999999999">
      <c r="A216" s="33"/>
      <c r="B216" s="34"/>
      <c r="C216" s="33"/>
      <c r="D216" s="148" t="s">
        <v>125</v>
      </c>
      <c r="E216" s="33"/>
      <c r="F216" s="149" t="s">
        <v>345</v>
      </c>
      <c r="G216" s="33"/>
      <c r="H216" s="33"/>
      <c r="I216" s="150"/>
      <c r="J216" s="33"/>
      <c r="K216" s="33"/>
      <c r="L216" s="34"/>
      <c r="M216" s="151"/>
      <c r="N216" s="152"/>
      <c r="O216" s="54"/>
      <c r="P216" s="54"/>
      <c r="Q216" s="54"/>
      <c r="R216" s="54"/>
      <c r="S216" s="54"/>
      <c r="T216" s="55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125</v>
      </c>
      <c r="AU216" s="18" t="s">
        <v>123</v>
      </c>
    </row>
    <row r="217" spans="1:65" s="2" customFormat="1" ht="14.4" customHeight="1">
      <c r="A217" s="33"/>
      <c r="B217" s="134"/>
      <c r="C217" s="135" t="s">
        <v>258</v>
      </c>
      <c r="D217" s="135" t="s">
        <v>117</v>
      </c>
      <c r="E217" s="136" t="s">
        <v>347</v>
      </c>
      <c r="F217" s="137" t="s">
        <v>348</v>
      </c>
      <c r="G217" s="138" t="s">
        <v>217</v>
      </c>
      <c r="H217" s="139">
        <v>3</v>
      </c>
      <c r="I217" s="140"/>
      <c r="J217" s="141">
        <f>ROUND(I217*H217,2)</f>
        <v>0</v>
      </c>
      <c r="K217" s="137" t="s">
        <v>121</v>
      </c>
      <c r="L217" s="34"/>
      <c r="M217" s="142" t="s">
        <v>3</v>
      </c>
      <c r="N217" s="143" t="s">
        <v>41</v>
      </c>
      <c r="O217" s="54"/>
      <c r="P217" s="144">
        <f>O217*H217</f>
        <v>0</v>
      </c>
      <c r="Q217" s="144">
        <v>0.17663999999999999</v>
      </c>
      <c r="R217" s="144">
        <f>Q217*H217</f>
        <v>0.52991999999999995</v>
      </c>
      <c r="S217" s="144">
        <v>0</v>
      </c>
      <c r="T217" s="14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46" t="s">
        <v>122</v>
      </c>
      <c r="AT217" s="146" t="s">
        <v>117</v>
      </c>
      <c r="AU217" s="146" t="s">
        <v>123</v>
      </c>
      <c r="AY217" s="18" t="s">
        <v>113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8" t="s">
        <v>78</v>
      </c>
      <c r="BK217" s="147">
        <f>ROUND(I217*H217,2)</f>
        <v>0</v>
      </c>
      <c r="BL217" s="18" t="s">
        <v>122</v>
      </c>
      <c r="BM217" s="146" t="s">
        <v>349</v>
      </c>
    </row>
    <row r="218" spans="1:65" s="2" customFormat="1" ht="19.2">
      <c r="A218" s="33"/>
      <c r="B218" s="34"/>
      <c r="C218" s="33"/>
      <c r="D218" s="148" t="s">
        <v>125</v>
      </c>
      <c r="E218" s="33"/>
      <c r="F218" s="149" t="s">
        <v>350</v>
      </c>
      <c r="G218" s="33"/>
      <c r="H218" s="33"/>
      <c r="I218" s="150"/>
      <c r="J218" s="33"/>
      <c r="K218" s="33"/>
      <c r="L218" s="34"/>
      <c r="M218" s="151"/>
      <c r="N218" s="152"/>
      <c r="O218" s="54"/>
      <c r="P218" s="54"/>
      <c r="Q218" s="54"/>
      <c r="R218" s="54"/>
      <c r="S218" s="54"/>
      <c r="T218" s="55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125</v>
      </c>
      <c r="AU218" s="18" t="s">
        <v>123</v>
      </c>
    </row>
    <row r="219" spans="1:65" s="2" customFormat="1" ht="19.2">
      <c r="A219" s="33"/>
      <c r="B219" s="34"/>
      <c r="C219" s="33"/>
      <c r="D219" s="148" t="s">
        <v>127</v>
      </c>
      <c r="E219" s="33"/>
      <c r="F219" s="153" t="s">
        <v>351</v>
      </c>
      <c r="G219" s="33"/>
      <c r="H219" s="33"/>
      <c r="I219" s="150"/>
      <c r="J219" s="33"/>
      <c r="K219" s="33"/>
      <c r="L219" s="34"/>
      <c r="M219" s="151"/>
      <c r="N219" s="152"/>
      <c r="O219" s="54"/>
      <c r="P219" s="54"/>
      <c r="Q219" s="54"/>
      <c r="R219" s="54"/>
      <c r="S219" s="54"/>
      <c r="T219" s="55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127</v>
      </c>
      <c r="AU219" s="18" t="s">
        <v>123</v>
      </c>
    </row>
    <row r="220" spans="1:65" s="2" customFormat="1" ht="14.4" customHeight="1">
      <c r="A220" s="33"/>
      <c r="B220" s="134"/>
      <c r="C220" s="135" t="s">
        <v>352</v>
      </c>
      <c r="D220" s="135" t="s">
        <v>117</v>
      </c>
      <c r="E220" s="136" t="s">
        <v>353</v>
      </c>
      <c r="F220" s="137" t="s">
        <v>354</v>
      </c>
      <c r="G220" s="138" t="s">
        <v>217</v>
      </c>
      <c r="H220" s="139">
        <v>3</v>
      </c>
      <c r="I220" s="140"/>
      <c r="J220" s="141">
        <f>ROUND(I220*H220,2)</f>
        <v>0</v>
      </c>
      <c r="K220" s="137" t="s">
        <v>121</v>
      </c>
      <c r="L220" s="34"/>
      <c r="M220" s="142" t="s">
        <v>3</v>
      </c>
      <c r="N220" s="143" t="s">
        <v>41</v>
      </c>
      <c r="O220" s="54"/>
      <c r="P220" s="144">
        <f>O220*H220</f>
        <v>0</v>
      </c>
      <c r="Q220" s="144">
        <v>0.217338</v>
      </c>
      <c r="R220" s="144">
        <f>Q220*H220</f>
        <v>0.65201399999999998</v>
      </c>
      <c r="S220" s="144">
        <v>0</v>
      </c>
      <c r="T220" s="14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46" t="s">
        <v>122</v>
      </c>
      <c r="AT220" s="146" t="s">
        <v>117</v>
      </c>
      <c r="AU220" s="146" t="s">
        <v>123</v>
      </c>
      <c r="AY220" s="18" t="s">
        <v>113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8" t="s">
        <v>78</v>
      </c>
      <c r="BK220" s="147">
        <f>ROUND(I220*H220,2)</f>
        <v>0</v>
      </c>
      <c r="BL220" s="18" t="s">
        <v>122</v>
      </c>
      <c r="BM220" s="146" t="s">
        <v>355</v>
      </c>
    </row>
    <row r="221" spans="1:65" s="2" customFormat="1" ht="10.199999999999999">
      <c r="A221" s="33"/>
      <c r="B221" s="34"/>
      <c r="C221" s="33"/>
      <c r="D221" s="148" t="s">
        <v>125</v>
      </c>
      <c r="E221" s="33"/>
      <c r="F221" s="149" t="s">
        <v>354</v>
      </c>
      <c r="G221" s="33"/>
      <c r="H221" s="33"/>
      <c r="I221" s="150"/>
      <c r="J221" s="33"/>
      <c r="K221" s="33"/>
      <c r="L221" s="34"/>
      <c r="M221" s="151"/>
      <c r="N221" s="152"/>
      <c r="O221" s="54"/>
      <c r="P221" s="54"/>
      <c r="Q221" s="54"/>
      <c r="R221" s="54"/>
      <c r="S221" s="54"/>
      <c r="T221" s="55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125</v>
      </c>
      <c r="AU221" s="18" t="s">
        <v>123</v>
      </c>
    </row>
    <row r="222" spans="1:65" s="2" customFormat="1" ht="19.2">
      <c r="A222" s="33"/>
      <c r="B222" s="34"/>
      <c r="C222" s="33"/>
      <c r="D222" s="148" t="s">
        <v>127</v>
      </c>
      <c r="E222" s="33"/>
      <c r="F222" s="153" t="s">
        <v>351</v>
      </c>
      <c r="G222" s="33"/>
      <c r="H222" s="33"/>
      <c r="I222" s="150"/>
      <c r="J222" s="33"/>
      <c r="K222" s="33"/>
      <c r="L222" s="34"/>
      <c r="M222" s="151"/>
      <c r="N222" s="152"/>
      <c r="O222" s="54"/>
      <c r="P222" s="54"/>
      <c r="Q222" s="54"/>
      <c r="R222" s="54"/>
      <c r="S222" s="54"/>
      <c r="T222" s="55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127</v>
      </c>
      <c r="AU222" s="18" t="s">
        <v>123</v>
      </c>
    </row>
    <row r="223" spans="1:65" s="2" customFormat="1" ht="14.4" customHeight="1">
      <c r="A223" s="33"/>
      <c r="B223" s="134"/>
      <c r="C223" s="170" t="s">
        <v>356</v>
      </c>
      <c r="D223" s="170" t="s">
        <v>196</v>
      </c>
      <c r="E223" s="171" t="s">
        <v>357</v>
      </c>
      <c r="F223" s="172" t="s">
        <v>358</v>
      </c>
      <c r="G223" s="173" t="s">
        <v>217</v>
      </c>
      <c r="H223" s="174">
        <v>3</v>
      </c>
      <c r="I223" s="175"/>
      <c r="J223" s="176">
        <f>ROUND(I223*H223,2)</f>
        <v>0</v>
      </c>
      <c r="K223" s="172" t="s">
        <v>3</v>
      </c>
      <c r="L223" s="177"/>
      <c r="M223" s="178" t="s">
        <v>3</v>
      </c>
      <c r="N223" s="179" t="s">
        <v>41</v>
      </c>
      <c r="O223" s="54"/>
      <c r="P223" s="144">
        <f>O223*H223</f>
        <v>0</v>
      </c>
      <c r="Q223" s="144">
        <v>0</v>
      </c>
      <c r="R223" s="144">
        <f>Q223*H223</f>
        <v>0</v>
      </c>
      <c r="S223" s="144">
        <v>0</v>
      </c>
      <c r="T223" s="14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46" t="s">
        <v>187</v>
      </c>
      <c r="AT223" s="146" t="s">
        <v>196</v>
      </c>
      <c r="AU223" s="146" t="s">
        <v>123</v>
      </c>
      <c r="AY223" s="18" t="s">
        <v>113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8" t="s">
        <v>78</v>
      </c>
      <c r="BK223" s="147">
        <f>ROUND(I223*H223,2)</f>
        <v>0</v>
      </c>
      <c r="BL223" s="18" t="s">
        <v>122</v>
      </c>
      <c r="BM223" s="146" t="s">
        <v>359</v>
      </c>
    </row>
    <row r="224" spans="1:65" s="2" customFormat="1" ht="10.199999999999999">
      <c r="A224" s="33"/>
      <c r="B224" s="34"/>
      <c r="C224" s="33"/>
      <c r="D224" s="148" t="s">
        <v>125</v>
      </c>
      <c r="E224" s="33"/>
      <c r="F224" s="149" t="s">
        <v>358</v>
      </c>
      <c r="G224" s="33"/>
      <c r="H224" s="33"/>
      <c r="I224" s="150"/>
      <c r="J224" s="33"/>
      <c r="K224" s="33"/>
      <c r="L224" s="34"/>
      <c r="M224" s="151"/>
      <c r="N224" s="152"/>
      <c r="O224" s="54"/>
      <c r="P224" s="54"/>
      <c r="Q224" s="54"/>
      <c r="R224" s="54"/>
      <c r="S224" s="54"/>
      <c r="T224" s="55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125</v>
      </c>
      <c r="AU224" s="18" t="s">
        <v>123</v>
      </c>
    </row>
    <row r="225" spans="1:65" s="2" customFormat="1" ht="14.4" customHeight="1">
      <c r="A225" s="33"/>
      <c r="B225" s="134"/>
      <c r="C225" s="135" t="s">
        <v>360</v>
      </c>
      <c r="D225" s="135" t="s">
        <v>117</v>
      </c>
      <c r="E225" s="136" t="s">
        <v>361</v>
      </c>
      <c r="F225" s="137" t="s">
        <v>362</v>
      </c>
      <c r="G225" s="138" t="s">
        <v>217</v>
      </c>
      <c r="H225" s="139">
        <v>1</v>
      </c>
      <c r="I225" s="140"/>
      <c r="J225" s="141">
        <f>ROUND(I225*H225,2)</f>
        <v>0</v>
      </c>
      <c r="K225" s="137" t="s">
        <v>3</v>
      </c>
      <c r="L225" s="34"/>
      <c r="M225" s="142" t="s">
        <v>3</v>
      </c>
      <c r="N225" s="143" t="s">
        <v>41</v>
      </c>
      <c r="O225" s="54"/>
      <c r="P225" s="144">
        <f>O225*H225</f>
        <v>0</v>
      </c>
      <c r="Q225" s="144">
        <v>0.14494199999999999</v>
      </c>
      <c r="R225" s="144">
        <f>Q225*H225</f>
        <v>0.14494199999999999</v>
      </c>
      <c r="S225" s="144">
        <v>0</v>
      </c>
      <c r="T225" s="14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46" t="s">
        <v>122</v>
      </c>
      <c r="AT225" s="146" t="s">
        <v>117</v>
      </c>
      <c r="AU225" s="146" t="s">
        <v>123</v>
      </c>
      <c r="AY225" s="18" t="s">
        <v>113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8" t="s">
        <v>78</v>
      </c>
      <c r="BK225" s="147">
        <f>ROUND(I225*H225,2)</f>
        <v>0</v>
      </c>
      <c r="BL225" s="18" t="s">
        <v>122</v>
      </c>
      <c r="BM225" s="146" t="s">
        <v>363</v>
      </c>
    </row>
    <row r="226" spans="1:65" s="2" customFormat="1" ht="10.199999999999999">
      <c r="A226" s="33"/>
      <c r="B226" s="34"/>
      <c r="C226" s="33"/>
      <c r="D226" s="148" t="s">
        <v>125</v>
      </c>
      <c r="E226" s="33"/>
      <c r="F226" s="149" t="s">
        <v>362</v>
      </c>
      <c r="G226" s="33"/>
      <c r="H226" s="33"/>
      <c r="I226" s="150"/>
      <c r="J226" s="33"/>
      <c r="K226" s="33"/>
      <c r="L226" s="34"/>
      <c r="M226" s="151"/>
      <c r="N226" s="152"/>
      <c r="O226" s="54"/>
      <c r="P226" s="54"/>
      <c r="Q226" s="54"/>
      <c r="R226" s="54"/>
      <c r="S226" s="54"/>
      <c r="T226" s="55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125</v>
      </c>
      <c r="AU226" s="18" t="s">
        <v>123</v>
      </c>
    </row>
    <row r="227" spans="1:65" s="2" customFormat="1" ht="19.2">
      <c r="A227" s="33"/>
      <c r="B227" s="34"/>
      <c r="C227" s="33"/>
      <c r="D227" s="148" t="s">
        <v>127</v>
      </c>
      <c r="E227" s="33"/>
      <c r="F227" s="153" t="s">
        <v>364</v>
      </c>
      <c r="G227" s="33"/>
      <c r="H227" s="33"/>
      <c r="I227" s="150"/>
      <c r="J227" s="33"/>
      <c r="K227" s="33"/>
      <c r="L227" s="34"/>
      <c r="M227" s="151"/>
      <c r="N227" s="152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127</v>
      </c>
      <c r="AU227" s="18" t="s">
        <v>123</v>
      </c>
    </row>
    <row r="228" spans="1:65" s="2" customFormat="1" ht="14.4" customHeight="1">
      <c r="A228" s="33"/>
      <c r="B228" s="134"/>
      <c r="C228" s="135" t="s">
        <v>365</v>
      </c>
      <c r="D228" s="135" t="s">
        <v>117</v>
      </c>
      <c r="E228" s="136" t="s">
        <v>366</v>
      </c>
      <c r="F228" s="137" t="s">
        <v>367</v>
      </c>
      <c r="G228" s="138" t="s">
        <v>217</v>
      </c>
      <c r="H228" s="139">
        <v>1</v>
      </c>
      <c r="I228" s="140"/>
      <c r="J228" s="141">
        <f>ROUND(I228*H228,2)</f>
        <v>0</v>
      </c>
      <c r="K228" s="137" t="s">
        <v>297</v>
      </c>
      <c r="L228" s="34"/>
      <c r="M228" s="142" t="s">
        <v>3</v>
      </c>
      <c r="N228" s="143" t="s">
        <v>41</v>
      </c>
      <c r="O228" s="54"/>
      <c r="P228" s="144">
        <f>O228*H228</f>
        <v>0</v>
      </c>
      <c r="Q228" s="144">
        <v>0.217338</v>
      </c>
      <c r="R228" s="144">
        <f>Q228*H228</f>
        <v>0.217338</v>
      </c>
      <c r="S228" s="144">
        <v>0</v>
      </c>
      <c r="T228" s="14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46" t="s">
        <v>122</v>
      </c>
      <c r="AT228" s="146" t="s">
        <v>117</v>
      </c>
      <c r="AU228" s="146" t="s">
        <v>123</v>
      </c>
      <c r="AY228" s="18" t="s">
        <v>113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8" t="s">
        <v>78</v>
      </c>
      <c r="BK228" s="147">
        <f>ROUND(I228*H228,2)</f>
        <v>0</v>
      </c>
      <c r="BL228" s="18" t="s">
        <v>122</v>
      </c>
      <c r="BM228" s="146" t="s">
        <v>368</v>
      </c>
    </row>
    <row r="229" spans="1:65" s="2" customFormat="1" ht="10.199999999999999">
      <c r="A229" s="33"/>
      <c r="B229" s="34"/>
      <c r="C229" s="33"/>
      <c r="D229" s="148" t="s">
        <v>125</v>
      </c>
      <c r="E229" s="33"/>
      <c r="F229" s="149" t="s">
        <v>367</v>
      </c>
      <c r="G229" s="33"/>
      <c r="H229" s="33"/>
      <c r="I229" s="150"/>
      <c r="J229" s="33"/>
      <c r="K229" s="33"/>
      <c r="L229" s="34"/>
      <c r="M229" s="151"/>
      <c r="N229" s="152"/>
      <c r="O229" s="54"/>
      <c r="P229" s="54"/>
      <c r="Q229" s="54"/>
      <c r="R229" s="54"/>
      <c r="S229" s="54"/>
      <c r="T229" s="55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125</v>
      </c>
      <c r="AU229" s="18" t="s">
        <v>123</v>
      </c>
    </row>
    <row r="230" spans="1:65" s="2" customFormat="1" ht="19.2">
      <c r="A230" s="33"/>
      <c r="B230" s="34"/>
      <c r="C230" s="33"/>
      <c r="D230" s="148" t="s">
        <v>127</v>
      </c>
      <c r="E230" s="33"/>
      <c r="F230" s="153" t="s">
        <v>364</v>
      </c>
      <c r="G230" s="33"/>
      <c r="H230" s="33"/>
      <c r="I230" s="150"/>
      <c r="J230" s="33"/>
      <c r="K230" s="33"/>
      <c r="L230" s="34"/>
      <c r="M230" s="151"/>
      <c r="N230" s="152"/>
      <c r="O230" s="54"/>
      <c r="P230" s="54"/>
      <c r="Q230" s="54"/>
      <c r="R230" s="54"/>
      <c r="S230" s="54"/>
      <c r="T230" s="55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127</v>
      </c>
      <c r="AU230" s="18" t="s">
        <v>123</v>
      </c>
    </row>
    <row r="231" spans="1:65" s="2" customFormat="1" ht="14.4" customHeight="1">
      <c r="A231" s="33"/>
      <c r="B231" s="134"/>
      <c r="C231" s="170" t="s">
        <v>369</v>
      </c>
      <c r="D231" s="170" t="s">
        <v>196</v>
      </c>
      <c r="E231" s="171" t="s">
        <v>370</v>
      </c>
      <c r="F231" s="172" t="s">
        <v>371</v>
      </c>
      <c r="G231" s="173" t="s">
        <v>217</v>
      </c>
      <c r="H231" s="174">
        <v>1</v>
      </c>
      <c r="I231" s="175"/>
      <c r="J231" s="176">
        <f>ROUND(I231*H231,2)</f>
        <v>0</v>
      </c>
      <c r="K231" s="172" t="s">
        <v>297</v>
      </c>
      <c r="L231" s="177"/>
      <c r="M231" s="178" t="s">
        <v>3</v>
      </c>
      <c r="N231" s="179" t="s">
        <v>41</v>
      </c>
      <c r="O231" s="54"/>
      <c r="P231" s="144">
        <f>O231*H231</f>
        <v>0</v>
      </c>
      <c r="Q231" s="144">
        <v>2.7E-2</v>
      </c>
      <c r="R231" s="144">
        <f>Q231*H231</f>
        <v>2.7E-2</v>
      </c>
      <c r="S231" s="144">
        <v>0</v>
      </c>
      <c r="T231" s="14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46" t="s">
        <v>187</v>
      </c>
      <c r="AT231" s="146" t="s">
        <v>196</v>
      </c>
      <c r="AU231" s="146" t="s">
        <v>123</v>
      </c>
      <c r="AY231" s="18" t="s">
        <v>113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8" t="s">
        <v>78</v>
      </c>
      <c r="BK231" s="147">
        <f>ROUND(I231*H231,2)</f>
        <v>0</v>
      </c>
      <c r="BL231" s="18" t="s">
        <v>122</v>
      </c>
      <c r="BM231" s="146" t="s">
        <v>372</v>
      </c>
    </row>
    <row r="232" spans="1:65" s="2" customFormat="1" ht="10.199999999999999">
      <c r="A232" s="33"/>
      <c r="B232" s="34"/>
      <c r="C232" s="33"/>
      <c r="D232" s="148" t="s">
        <v>125</v>
      </c>
      <c r="E232" s="33"/>
      <c r="F232" s="149" t="s">
        <v>371</v>
      </c>
      <c r="G232" s="33"/>
      <c r="H232" s="33"/>
      <c r="I232" s="150"/>
      <c r="J232" s="33"/>
      <c r="K232" s="33"/>
      <c r="L232" s="34"/>
      <c r="M232" s="151"/>
      <c r="N232" s="152"/>
      <c r="O232" s="54"/>
      <c r="P232" s="54"/>
      <c r="Q232" s="54"/>
      <c r="R232" s="54"/>
      <c r="S232" s="54"/>
      <c r="T232" s="55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125</v>
      </c>
      <c r="AU232" s="18" t="s">
        <v>123</v>
      </c>
    </row>
    <row r="233" spans="1:65" s="2" customFormat="1" ht="14.4" customHeight="1">
      <c r="A233" s="33"/>
      <c r="B233" s="134"/>
      <c r="C233" s="170" t="s">
        <v>373</v>
      </c>
      <c r="D233" s="170" t="s">
        <v>196</v>
      </c>
      <c r="E233" s="171" t="s">
        <v>374</v>
      </c>
      <c r="F233" s="172" t="s">
        <v>375</v>
      </c>
      <c r="G233" s="173" t="s">
        <v>217</v>
      </c>
      <c r="H233" s="174">
        <v>1</v>
      </c>
      <c r="I233" s="175"/>
      <c r="J233" s="176">
        <f>ROUND(I233*H233,2)</f>
        <v>0</v>
      </c>
      <c r="K233" s="172" t="s">
        <v>297</v>
      </c>
      <c r="L233" s="177"/>
      <c r="M233" s="178" t="s">
        <v>3</v>
      </c>
      <c r="N233" s="179" t="s">
        <v>41</v>
      </c>
      <c r="O233" s="54"/>
      <c r="P233" s="144">
        <f>O233*H233</f>
        <v>0</v>
      </c>
      <c r="Q233" s="144">
        <v>8.6999999999999994E-2</v>
      </c>
      <c r="R233" s="144">
        <f>Q233*H233</f>
        <v>8.6999999999999994E-2</v>
      </c>
      <c r="S233" s="144">
        <v>0</v>
      </c>
      <c r="T233" s="14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46" t="s">
        <v>187</v>
      </c>
      <c r="AT233" s="146" t="s">
        <v>196</v>
      </c>
      <c r="AU233" s="146" t="s">
        <v>123</v>
      </c>
      <c r="AY233" s="18" t="s">
        <v>113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8" t="s">
        <v>78</v>
      </c>
      <c r="BK233" s="147">
        <f>ROUND(I233*H233,2)</f>
        <v>0</v>
      </c>
      <c r="BL233" s="18" t="s">
        <v>122</v>
      </c>
      <c r="BM233" s="146" t="s">
        <v>376</v>
      </c>
    </row>
    <row r="234" spans="1:65" s="2" customFormat="1" ht="10.199999999999999">
      <c r="A234" s="33"/>
      <c r="B234" s="34"/>
      <c r="C234" s="33"/>
      <c r="D234" s="148" t="s">
        <v>125</v>
      </c>
      <c r="E234" s="33"/>
      <c r="F234" s="149" t="s">
        <v>375</v>
      </c>
      <c r="G234" s="33"/>
      <c r="H234" s="33"/>
      <c r="I234" s="150"/>
      <c r="J234" s="33"/>
      <c r="K234" s="33"/>
      <c r="L234" s="34"/>
      <c r="M234" s="151"/>
      <c r="N234" s="152"/>
      <c r="O234" s="54"/>
      <c r="P234" s="54"/>
      <c r="Q234" s="54"/>
      <c r="R234" s="54"/>
      <c r="S234" s="54"/>
      <c r="T234" s="55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125</v>
      </c>
      <c r="AU234" s="18" t="s">
        <v>123</v>
      </c>
    </row>
    <row r="235" spans="1:65" s="2" customFormat="1" ht="14.4" customHeight="1">
      <c r="A235" s="33"/>
      <c r="B235" s="134"/>
      <c r="C235" s="170" t="s">
        <v>377</v>
      </c>
      <c r="D235" s="170" t="s">
        <v>196</v>
      </c>
      <c r="E235" s="171" t="s">
        <v>378</v>
      </c>
      <c r="F235" s="172" t="s">
        <v>379</v>
      </c>
      <c r="G235" s="173" t="s">
        <v>217</v>
      </c>
      <c r="H235" s="174">
        <v>1</v>
      </c>
      <c r="I235" s="175"/>
      <c r="J235" s="176">
        <f>ROUND(I235*H235,2)</f>
        <v>0</v>
      </c>
      <c r="K235" s="172" t="s">
        <v>121</v>
      </c>
      <c r="L235" s="177"/>
      <c r="M235" s="178" t="s">
        <v>3</v>
      </c>
      <c r="N235" s="179" t="s">
        <v>41</v>
      </c>
      <c r="O235" s="54"/>
      <c r="P235" s="144">
        <f>O235*H235</f>
        <v>0</v>
      </c>
      <c r="Q235" s="144">
        <v>0.12</v>
      </c>
      <c r="R235" s="144">
        <f>Q235*H235</f>
        <v>0.12</v>
      </c>
      <c r="S235" s="144">
        <v>0</v>
      </c>
      <c r="T235" s="14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46" t="s">
        <v>187</v>
      </c>
      <c r="AT235" s="146" t="s">
        <v>196</v>
      </c>
      <c r="AU235" s="146" t="s">
        <v>123</v>
      </c>
      <c r="AY235" s="18" t="s">
        <v>113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8" t="s">
        <v>78</v>
      </c>
      <c r="BK235" s="147">
        <f>ROUND(I235*H235,2)</f>
        <v>0</v>
      </c>
      <c r="BL235" s="18" t="s">
        <v>122</v>
      </c>
      <c r="BM235" s="146" t="s">
        <v>380</v>
      </c>
    </row>
    <row r="236" spans="1:65" s="2" customFormat="1" ht="10.199999999999999">
      <c r="A236" s="33"/>
      <c r="B236" s="34"/>
      <c r="C236" s="33"/>
      <c r="D236" s="148" t="s">
        <v>125</v>
      </c>
      <c r="E236" s="33"/>
      <c r="F236" s="149" t="s">
        <v>379</v>
      </c>
      <c r="G236" s="33"/>
      <c r="H236" s="33"/>
      <c r="I236" s="150"/>
      <c r="J236" s="33"/>
      <c r="K236" s="33"/>
      <c r="L236" s="34"/>
      <c r="M236" s="151"/>
      <c r="N236" s="152"/>
      <c r="O236" s="54"/>
      <c r="P236" s="54"/>
      <c r="Q236" s="54"/>
      <c r="R236" s="54"/>
      <c r="S236" s="54"/>
      <c r="T236" s="55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8" t="s">
        <v>125</v>
      </c>
      <c r="AU236" s="18" t="s">
        <v>123</v>
      </c>
    </row>
    <row r="237" spans="1:65" s="2" customFormat="1" ht="14.4" customHeight="1">
      <c r="A237" s="33"/>
      <c r="B237" s="134"/>
      <c r="C237" s="170" t="s">
        <v>381</v>
      </c>
      <c r="D237" s="170" t="s">
        <v>196</v>
      </c>
      <c r="E237" s="171" t="s">
        <v>382</v>
      </c>
      <c r="F237" s="172" t="s">
        <v>383</v>
      </c>
      <c r="G237" s="173" t="s">
        <v>217</v>
      </c>
      <c r="H237" s="174">
        <v>1</v>
      </c>
      <c r="I237" s="175"/>
      <c r="J237" s="176">
        <f>ROUND(I237*H237,2)</f>
        <v>0</v>
      </c>
      <c r="K237" s="172" t="s">
        <v>3</v>
      </c>
      <c r="L237" s="177"/>
      <c r="M237" s="178" t="s">
        <v>3</v>
      </c>
      <c r="N237" s="179" t="s">
        <v>41</v>
      </c>
      <c r="O237" s="54"/>
      <c r="P237" s="144">
        <f>O237*H237</f>
        <v>0</v>
      </c>
      <c r="Q237" s="144">
        <v>0.17</v>
      </c>
      <c r="R237" s="144">
        <f>Q237*H237</f>
        <v>0.17</v>
      </c>
      <c r="S237" s="144">
        <v>0</v>
      </c>
      <c r="T237" s="14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46" t="s">
        <v>187</v>
      </c>
      <c r="AT237" s="146" t="s">
        <v>196</v>
      </c>
      <c r="AU237" s="146" t="s">
        <v>123</v>
      </c>
      <c r="AY237" s="18" t="s">
        <v>113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8" t="s">
        <v>78</v>
      </c>
      <c r="BK237" s="147">
        <f>ROUND(I237*H237,2)</f>
        <v>0</v>
      </c>
      <c r="BL237" s="18" t="s">
        <v>122</v>
      </c>
      <c r="BM237" s="146" t="s">
        <v>384</v>
      </c>
    </row>
    <row r="238" spans="1:65" s="2" customFormat="1" ht="10.199999999999999">
      <c r="A238" s="33"/>
      <c r="B238" s="34"/>
      <c r="C238" s="33"/>
      <c r="D238" s="148" t="s">
        <v>125</v>
      </c>
      <c r="E238" s="33"/>
      <c r="F238" s="149" t="s">
        <v>383</v>
      </c>
      <c r="G238" s="33"/>
      <c r="H238" s="33"/>
      <c r="I238" s="150"/>
      <c r="J238" s="33"/>
      <c r="K238" s="33"/>
      <c r="L238" s="34"/>
      <c r="M238" s="151"/>
      <c r="N238" s="152"/>
      <c r="O238" s="54"/>
      <c r="P238" s="54"/>
      <c r="Q238" s="54"/>
      <c r="R238" s="54"/>
      <c r="S238" s="54"/>
      <c r="T238" s="55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125</v>
      </c>
      <c r="AU238" s="18" t="s">
        <v>123</v>
      </c>
    </row>
    <row r="239" spans="1:65" s="2" customFormat="1" ht="14.4" customHeight="1">
      <c r="A239" s="33"/>
      <c r="B239" s="134"/>
      <c r="C239" s="170" t="s">
        <v>385</v>
      </c>
      <c r="D239" s="170" t="s">
        <v>196</v>
      </c>
      <c r="E239" s="171" t="s">
        <v>386</v>
      </c>
      <c r="F239" s="172" t="s">
        <v>387</v>
      </c>
      <c r="G239" s="173" t="s">
        <v>217</v>
      </c>
      <c r="H239" s="174">
        <v>1</v>
      </c>
      <c r="I239" s="175"/>
      <c r="J239" s="176">
        <f>ROUND(I239*H239,2)</f>
        <v>0</v>
      </c>
      <c r="K239" s="172" t="s">
        <v>3</v>
      </c>
      <c r="L239" s="177"/>
      <c r="M239" s="178" t="s">
        <v>3</v>
      </c>
      <c r="N239" s="179" t="s">
        <v>41</v>
      </c>
      <c r="O239" s="54"/>
      <c r="P239" s="144">
        <f>O239*H239</f>
        <v>0</v>
      </c>
      <c r="Q239" s="144">
        <v>0.17499999999999999</v>
      </c>
      <c r="R239" s="144">
        <f>Q239*H239</f>
        <v>0.17499999999999999</v>
      </c>
      <c r="S239" s="144">
        <v>0</v>
      </c>
      <c r="T239" s="14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46" t="s">
        <v>187</v>
      </c>
      <c r="AT239" s="146" t="s">
        <v>196</v>
      </c>
      <c r="AU239" s="146" t="s">
        <v>123</v>
      </c>
      <c r="AY239" s="18" t="s">
        <v>113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8" t="s">
        <v>78</v>
      </c>
      <c r="BK239" s="147">
        <f>ROUND(I239*H239,2)</f>
        <v>0</v>
      </c>
      <c r="BL239" s="18" t="s">
        <v>122</v>
      </c>
      <c r="BM239" s="146" t="s">
        <v>388</v>
      </c>
    </row>
    <row r="240" spans="1:65" s="2" customFormat="1" ht="10.199999999999999">
      <c r="A240" s="33"/>
      <c r="B240" s="34"/>
      <c r="C240" s="33"/>
      <c r="D240" s="148" t="s">
        <v>125</v>
      </c>
      <c r="E240" s="33"/>
      <c r="F240" s="149" t="s">
        <v>387</v>
      </c>
      <c r="G240" s="33"/>
      <c r="H240" s="33"/>
      <c r="I240" s="150"/>
      <c r="J240" s="33"/>
      <c r="K240" s="33"/>
      <c r="L240" s="34"/>
      <c r="M240" s="151"/>
      <c r="N240" s="152"/>
      <c r="O240" s="54"/>
      <c r="P240" s="54"/>
      <c r="Q240" s="54"/>
      <c r="R240" s="54"/>
      <c r="S240" s="54"/>
      <c r="T240" s="55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125</v>
      </c>
      <c r="AU240" s="18" t="s">
        <v>123</v>
      </c>
    </row>
    <row r="241" spans="1:65" s="2" customFormat="1" ht="14.4" customHeight="1">
      <c r="A241" s="33"/>
      <c r="B241" s="134"/>
      <c r="C241" s="170" t="s">
        <v>389</v>
      </c>
      <c r="D241" s="170" t="s">
        <v>196</v>
      </c>
      <c r="E241" s="171" t="s">
        <v>390</v>
      </c>
      <c r="F241" s="172" t="s">
        <v>391</v>
      </c>
      <c r="G241" s="173" t="s">
        <v>217</v>
      </c>
      <c r="H241" s="174">
        <v>1</v>
      </c>
      <c r="I241" s="175"/>
      <c r="J241" s="176">
        <f>ROUND(I241*H241,2)</f>
        <v>0</v>
      </c>
      <c r="K241" s="172" t="s">
        <v>3</v>
      </c>
      <c r="L241" s="177"/>
      <c r="M241" s="178" t="s">
        <v>3</v>
      </c>
      <c r="N241" s="179" t="s">
        <v>41</v>
      </c>
      <c r="O241" s="54"/>
      <c r="P241" s="144">
        <f>O241*H241</f>
        <v>0</v>
      </c>
      <c r="Q241" s="144">
        <v>0.01</v>
      </c>
      <c r="R241" s="144">
        <f>Q241*H241</f>
        <v>0.01</v>
      </c>
      <c r="S241" s="144">
        <v>0</v>
      </c>
      <c r="T241" s="14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46" t="s">
        <v>187</v>
      </c>
      <c r="AT241" s="146" t="s">
        <v>196</v>
      </c>
      <c r="AU241" s="146" t="s">
        <v>123</v>
      </c>
      <c r="AY241" s="18" t="s">
        <v>113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8" t="s">
        <v>78</v>
      </c>
      <c r="BK241" s="147">
        <f>ROUND(I241*H241,2)</f>
        <v>0</v>
      </c>
      <c r="BL241" s="18" t="s">
        <v>122</v>
      </c>
      <c r="BM241" s="146" t="s">
        <v>392</v>
      </c>
    </row>
    <row r="242" spans="1:65" s="2" customFormat="1" ht="10.199999999999999">
      <c r="A242" s="33"/>
      <c r="B242" s="34"/>
      <c r="C242" s="33"/>
      <c r="D242" s="148" t="s">
        <v>125</v>
      </c>
      <c r="E242" s="33"/>
      <c r="F242" s="149" t="s">
        <v>391</v>
      </c>
      <c r="G242" s="33"/>
      <c r="H242" s="33"/>
      <c r="I242" s="150"/>
      <c r="J242" s="33"/>
      <c r="K242" s="33"/>
      <c r="L242" s="34"/>
      <c r="M242" s="151"/>
      <c r="N242" s="152"/>
      <c r="O242" s="54"/>
      <c r="P242" s="54"/>
      <c r="Q242" s="54"/>
      <c r="R242" s="54"/>
      <c r="S242" s="54"/>
      <c r="T242" s="55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125</v>
      </c>
      <c r="AU242" s="18" t="s">
        <v>123</v>
      </c>
    </row>
    <row r="243" spans="1:65" s="2" customFormat="1" ht="14.4" customHeight="1">
      <c r="A243" s="33"/>
      <c r="B243" s="134"/>
      <c r="C243" s="170" t="s">
        <v>393</v>
      </c>
      <c r="D243" s="170" t="s">
        <v>196</v>
      </c>
      <c r="E243" s="171" t="s">
        <v>394</v>
      </c>
      <c r="F243" s="172" t="s">
        <v>395</v>
      </c>
      <c r="G243" s="173" t="s">
        <v>217</v>
      </c>
      <c r="H243" s="174">
        <v>1</v>
      </c>
      <c r="I243" s="175"/>
      <c r="J243" s="176">
        <f>ROUND(I243*H243,2)</f>
        <v>0</v>
      </c>
      <c r="K243" s="172" t="s">
        <v>3</v>
      </c>
      <c r="L243" s="177"/>
      <c r="M243" s="178" t="s">
        <v>3</v>
      </c>
      <c r="N243" s="179" t="s">
        <v>41</v>
      </c>
      <c r="O243" s="54"/>
      <c r="P243" s="144">
        <f>O243*H243</f>
        <v>0</v>
      </c>
      <c r="Q243" s="144">
        <v>3.5000000000000003E-2</v>
      </c>
      <c r="R243" s="144">
        <f>Q243*H243</f>
        <v>3.5000000000000003E-2</v>
      </c>
      <c r="S243" s="144">
        <v>0</v>
      </c>
      <c r="T243" s="145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46" t="s">
        <v>187</v>
      </c>
      <c r="AT243" s="146" t="s">
        <v>196</v>
      </c>
      <c r="AU243" s="146" t="s">
        <v>123</v>
      </c>
      <c r="AY243" s="18" t="s">
        <v>113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8" t="s">
        <v>78</v>
      </c>
      <c r="BK243" s="147">
        <f>ROUND(I243*H243,2)</f>
        <v>0</v>
      </c>
      <c r="BL243" s="18" t="s">
        <v>122</v>
      </c>
      <c r="BM243" s="146" t="s">
        <v>396</v>
      </c>
    </row>
    <row r="244" spans="1:65" s="2" customFormat="1" ht="10.199999999999999">
      <c r="A244" s="33"/>
      <c r="B244" s="34"/>
      <c r="C244" s="33"/>
      <c r="D244" s="148" t="s">
        <v>125</v>
      </c>
      <c r="E244" s="33"/>
      <c r="F244" s="149" t="s">
        <v>395</v>
      </c>
      <c r="G244" s="33"/>
      <c r="H244" s="33"/>
      <c r="I244" s="150"/>
      <c r="J244" s="33"/>
      <c r="K244" s="33"/>
      <c r="L244" s="34"/>
      <c r="M244" s="151"/>
      <c r="N244" s="152"/>
      <c r="O244" s="54"/>
      <c r="P244" s="54"/>
      <c r="Q244" s="54"/>
      <c r="R244" s="54"/>
      <c r="S244" s="54"/>
      <c r="T244" s="55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125</v>
      </c>
      <c r="AU244" s="18" t="s">
        <v>123</v>
      </c>
    </row>
    <row r="245" spans="1:65" s="12" customFormat="1" ht="20.85" customHeight="1">
      <c r="B245" s="121"/>
      <c r="D245" s="122" t="s">
        <v>69</v>
      </c>
      <c r="E245" s="132" t="s">
        <v>260</v>
      </c>
      <c r="F245" s="132" t="s">
        <v>397</v>
      </c>
      <c r="I245" s="124"/>
      <c r="J245" s="133">
        <f>BK245</f>
        <v>0</v>
      </c>
      <c r="L245" s="121"/>
      <c r="M245" s="126"/>
      <c r="N245" s="127"/>
      <c r="O245" s="127"/>
      <c r="P245" s="128">
        <f>SUM(P246:P277)</f>
        <v>0</v>
      </c>
      <c r="Q245" s="127"/>
      <c r="R245" s="128">
        <f>SUM(R246:R277)</f>
        <v>162.73426000000001</v>
      </c>
      <c r="S245" s="127"/>
      <c r="T245" s="129">
        <f>SUM(T246:T277)</f>
        <v>0</v>
      </c>
      <c r="AR245" s="122" t="s">
        <v>78</v>
      </c>
      <c r="AT245" s="130" t="s">
        <v>69</v>
      </c>
      <c r="AU245" s="130" t="s">
        <v>80</v>
      </c>
      <c r="AY245" s="122" t="s">
        <v>113</v>
      </c>
      <c r="BK245" s="131">
        <f>SUM(BK246:BK277)</f>
        <v>0</v>
      </c>
    </row>
    <row r="246" spans="1:65" s="2" customFormat="1" ht="14.4" customHeight="1">
      <c r="A246" s="33"/>
      <c r="B246" s="134"/>
      <c r="C246" s="135" t="s">
        <v>398</v>
      </c>
      <c r="D246" s="135" t="s">
        <v>117</v>
      </c>
      <c r="E246" s="136" t="s">
        <v>399</v>
      </c>
      <c r="F246" s="137" t="s">
        <v>400</v>
      </c>
      <c r="G246" s="138" t="s">
        <v>313</v>
      </c>
      <c r="H246" s="139">
        <v>453</v>
      </c>
      <c r="I246" s="140"/>
      <c r="J246" s="141">
        <f>ROUND(I246*H246,2)</f>
        <v>0</v>
      </c>
      <c r="K246" s="137" t="s">
        <v>121</v>
      </c>
      <c r="L246" s="34"/>
      <c r="M246" s="142" t="s">
        <v>3</v>
      </c>
      <c r="N246" s="143" t="s">
        <v>41</v>
      </c>
      <c r="O246" s="54"/>
      <c r="P246" s="144">
        <f>O246*H246</f>
        <v>0</v>
      </c>
      <c r="Q246" s="144">
        <v>0.15540000000000001</v>
      </c>
      <c r="R246" s="144">
        <f>Q246*H246</f>
        <v>70.396200000000007</v>
      </c>
      <c r="S246" s="144">
        <v>0</v>
      </c>
      <c r="T246" s="14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46" t="s">
        <v>122</v>
      </c>
      <c r="AT246" s="146" t="s">
        <v>117</v>
      </c>
      <c r="AU246" s="146" t="s">
        <v>123</v>
      </c>
      <c r="AY246" s="18" t="s">
        <v>113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8" t="s">
        <v>78</v>
      </c>
      <c r="BK246" s="147">
        <f>ROUND(I246*H246,2)</f>
        <v>0</v>
      </c>
      <c r="BL246" s="18" t="s">
        <v>122</v>
      </c>
      <c r="BM246" s="146" t="s">
        <v>401</v>
      </c>
    </row>
    <row r="247" spans="1:65" s="2" customFormat="1" ht="19.2">
      <c r="A247" s="33"/>
      <c r="B247" s="34"/>
      <c r="C247" s="33"/>
      <c r="D247" s="148" t="s">
        <v>125</v>
      </c>
      <c r="E247" s="33"/>
      <c r="F247" s="149" t="s">
        <v>402</v>
      </c>
      <c r="G247" s="33"/>
      <c r="H247" s="33"/>
      <c r="I247" s="150"/>
      <c r="J247" s="33"/>
      <c r="K247" s="33"/>
      <c r="L247" s="34"/>
      <c r="M247" s="151"/>
      <c r="N247" s="152"/>
      <c r="O247" s="54"/>
      <c r="P247" s="54"/>
      <c r="Q247" s="54"/>
      <c r="R247" s="54"/>
      <c r="S247" s="54"/>
      <c r="T247" s="55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125</v>
      </c>
      <c r="AU247" s="18" t="s">
        <v>123</v>
      </c>
    </row>
    <row r="248" spans="1:65" s="13" customFormat="1" ht="10.199999999999999">
      <c r="B248" s="154"/>
      <c r="D248" s="148" t="s">
        <v>129</v>
      </c>
      <c r="E248" s="155" t="s">
        <v>3</v>
      </c>
      <c r="F248" s="156" t="s">
        <v>403</v>
      </c>
      <c r="H248" s="157">
        <v>453</v>
      </c>
      <c r="I248" s="158"/>
      <c r="L248" s="154"/>
      <c r="M248" s="159"/>
      <c r="N248" s="160"/>
      <c r="O248" s="160"/>
      <c r="P248" s="160"/>
      <c r="Q248" s="160"/>
      <c r="R248" s="160"/>
      <c r="S248" s="160"/>
      <c r="T248" s="161"/>
      <c r="AT248" s="155" t="s">
        <v>129</v>
      </c>
      <c r="AU248" s="155" t="s">
        <v>123</v>
      </c>
      <c r="AV248" s="13" t="s">
        <v>80</v>
      </c>
      <c r="AW248" s="13" t="s">
        <v>30</v>
      </c>
      <c r="AX248" s="13" t="s">
        <v>78</v>
      </c>
      <c r="AY248" s="155" t="s">
        <v>113</v>
      </c>
    </row>
    <row r="249" spans="1:65" s="2" customFormat="1" ht="14.4" customHeight="1">
      <c r="A249" s="33"/>
      <c r="B249" s="134"/>
      <c r="C249" s="170" t="s">
        <v>404</v>
      </c>
      <c r="D249" s="170" t="s">
        <v>196</v>
      </c>
      <c r="E249" s="171" t="s">
        <v>405</v>
      </c>
      <c r="F249" s="172" t="s">
        <v>406</v>
      </c>
      <c r="G249" s="173" t="s">
        <v>313</v>
      </c>
      <c r="H249" s="174">
        <v>458</v>
      </c>
      <c r="I249" s="175"/>
      <c r="J249" s="176">
        <f>ROUND(I249*H249,2)</f>
        <v>0</v>
      </c>
      <c r="K249" s="172" t="s">
        <v>121</v>
      </c>
      <c r="L249" s="177"/>
      <c r="M249" s="178" t="s">
        <v>3</v>
      </c>
      <c r="N249" s="179" t="s">
        <v>41</v>
      </c>
      <c r="O249" s="54"/>
      <c r="P249" s="144">
        <f>O249*H249</f>
        <v>0</v>
      </c>
      <c r="Q249" s="144">
        <v>5.6120000000000003E-2</v>
      </c>
      <c r="R249" s="144">
        <f>Q249*H249</f>
        <v>25.702960000000001</v>
      </c>
      <c r="S249" s="144">
        <v>0</v>
      </c>
      <c r="T249" s="14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46" t="s">
        <v>187</v>
      </c>
      <c r="AT249" s="146" t="s">
        <v>196</v>
      </c>
      <c r="AU249" s="146" t="s">
        <v>123</v>
      </c>
      <c r="AY249" s="18" t="s">
        <v>113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8" t="s">
        <v>78</v>
      </c>
      <c r="BK249" s="147">
        <f>ROUND(I249*H249,2)</f>
        <v>0</v>
      </c>
      <c r="BL249" s="18" t="s">
        <v>122</v>
      </c>
      <c r="BM249" s="146" t="s">
        <v>407</v>
      </c>
    </row>
    <row r="250" spans="1:65" s="2" customFormat="1" ht="10.199999999999999">
      <c r="A250" s="33"/>
      <c r="B250" s="34"/>
      <c r="C250" s="33"/>
      <c r="D250" s="148" t="s">
        <v>125</v>
      </c>
      <c r="E250" s="33"/>
      <c r="F250" s="149" t="s">
        <v>406</v>
      </c>
      <c r="G250" s="33"/>
      <c r="H250" s="33"/>
      <c r="I250" s="150"/>
      <c r="J250" s="33"/>
      <c r="K250" s="33"/>
      <c r="L250" s="34"/>
      <c r="M250" s="151"/>
      <c r="N250" s="152"/>
      <c r="O250" s="54"/>
      <c r="P250" s="54"/>
      <c r="Q250" s="54"/>
      <c r="R250" s="54"/>
      <c r="S250" s="54"/>
      <c r="T250" s="55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125</v>
      </c>
      <c r="AU250" s="18" t="s">
        <v>123</v>
      </c>
    </row>
    <row r="251" spans="1:65" s="2" customFormat="1" ht="14.4" customHeight="1">
      <c r="A251" s="33"/>
      <c r="B251" s="134"/>
      <c r="C251" s="135" t="s">
        <v>408</v>
      </c>
      <c r="D251" s="135" t="s">
        <v>117</v>
      </c>
      <c r="E251" s="136" t="s">
        <v>409</v>
      </c>
      <c r="F251" s="137" t="s">
        <v>410</v>
      </c>
      <c r="G251" s="138" t="s">
        <v>313</v>
      </c>
      <c r="H251" s="139">
        <v>292</v>
      </c>
      <c r="I251" s="140"/>
      <c r="J251" s="141">
        <f>ROUND(I251*H251,2)</f>
        <v>0</v>
      </c>
      <c r="K251" s="137" t="s">
        <v>121</v>
      </c>
      <c r="L251" s="34"/>
      <c r="M251" s="142" t="s">
        <v>3</v>
      </c>
      <c r="N251" s="143" t="s">
        <v>41</v>
      </c>
      <c r="O251" s="54"/>
      <c r="P251" s="144">
        <f>O251*H251</f>
        <v>0</v>
      </c>
      <c r="Q251" s="144">
        <v>8.9779999999999999E-2</v>
      </c>
      <c r="R251" s="144">
        <f>Q251*H251</f>
        <v>26.21576</v>
      </c>
      <c r="S251" s="144">
        <v>0</v>
      </c>
      <c r="T251" s="14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46" t="s">
        <v>122</v>
      </c>
      <c r="AT251" s="146" t="s">
        <v>117</v>
      </c>
      <c r="AU251" s="146" t="s">
        <v>123</v>
      </c>
      <c r="AY251" s="18" t="s">
        <v>113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8" t="s">
        <v>78</v>
      </c>
      <c r="BK251" s="147">
        <f>ROUND(I251*H251,2)</f>
        <v>0</v>
      </c>
      <c r="BL251" s="18" t="s">
        <v>122</v>
      </c>
      <c r="BM251" s="146" t="s">
        <v>411</v>
      </c>
    </row>
    <row r="252" spans="1:65" s="2" customFormat="1" ht="19.2">
      <c r="A252" s="33"/>
      <c r="B252" s="34"/>
      <c r="C252" s="33"/>
      <c r="D252" s="148" t="s">
        <v>125</v>
      </c>
      <c r="E252" s="33"/>
      <c r="F252" s="149" t="s">
        <v>412</v>
      </c>
      <c r="G252" s="33"/>
      <c r="H252" s="33"/>
      <c r="I252" s="150"/>
      <c r="J252" s="33"/>
      <c r="K252" s="33"/>
      <c r="L252" s="34"/>
      <c r="M252" s="151"/>
      <c r="N252" s="152"/>
      <c r="O252" s="54"/>
      <c r="P252" s="54"/>
      <c r="Q252" s="54"/>
      <c r="R252" s="54"/>
      <c r="S252" s="54"/>
      <c r="T252" s="55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125</v>
      </c>
      <c r="AU252" s="18" t="s">
        <v>123</v>
      </c>
    </row>
    <row r="253" spans="1:65" s="13" customFormat="1" ht="10.199999999999999">
      <c r="B253" s="154"/>
      <c r="D253" s="148" t="s">
        <v>129</v>
      </c>
      <c r="E253" s="155" t="s">
        <v>3</v>
      </c>
      <c r="F253" s="156" t="s">
        <v>413</v>
      </c>
      <c r="H253" s="157">
        <v>292</v>
      </c>
      <c r="I253" s="158"/>
      <c r="L253" s="154"/>
      <c r="M253" s="159"/>
      <c r="N253" s="160"/>
      <c r="O253" s="160"/>
      <c r="P253" s="160"/>
      <c r="Q253" s="160"/>
      <c r="R253" s="160"/>
      <c r="S253" s="160"/>
      <c r="T253" s="161"/>
      <c r="AT253" s="155" t="s">
        <v>129</v>
      </c>
      <c r="AU253" s="155" t="s">
        <v>123</v>
      </c>
      <c r="AV253" s="13" t="s">
        <v>80</v>
      </c>
      <c r="AW253" s="13" t="s">
        <v>30</v>
      </c>
      <c r="AX253" s="13" t="s">
        <v>78</v>
      </c>
      <c r="AY253" s="155" t="s">
        <v>113</v>
      </c>
    </row>
    <row r="254" spans="1:65" s="2" customFormat="1" ht="14.4" customHeight="1">
      <c r="A254" s="33"/>
      <c r="B254" s="134"/>
      <c r="C254" s="170" t="s">
        <v>414</v>
      </c>
      <c r="D254" s="170" t="s">
        <v>196</v>
      </c>
      <c r="E254" s="171" t="s">
        <v>415</v>
      </c>
      <c r="F254" s="172" t="s">
        <v>416</v>
      </c>
      <c r="G254" s="173" t="s">
        <v>154</v>
      </c>
      <c r="H254" s="174">
        <v>32</v>
      </c>
      <c r="I254" s="175"/>
      <c r="J254" s="176">
        <f>ROUND(I254*H254,2)</f>
        <v>0</v>
      </c>
      <c r="K254" s="172" t="s">
        <v>121</v>
      </c>
      <c r="L254" s="177"/>
      <c r="M254" s="178" t="s">
        <v>3</v>
      </c>
      <c r="N254" s="179" t="s">
        <v>41</v>
      </c>
      <c r="O254" s="54"/>
      <c r="P254" s="144">
        <f>O254*H254</f>
        <v>0</v>
      </c>
      <c r="Q254" s="144">
        <v>0.222</v>
      </c>
      <c r="R254" s="144">
        <f>Q254*H254</f>
        <v>7.1040000000000001</v>
      </c>
      <c r="S254" s="144">
        <v>0</v>
      </c>
      <c r="T254" s="14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46" t="s">
        <v>187</v>
      </c>
      <c r="AT254" s="146" t="s">
        <v>196</v>
      </c>
      <c r="AU254" s="146" t="s">
        <v>123</v>
      </c>
      <c r="AY254" s="18" t="s">
        <v>113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8" t="s">
        <v>78</v>
      </c>
      <c r="BK254" s="147">
        <f>ROUND(I254*H254,2)</f>
        <v>0</v>
      </c>
      <c r="BL254" s="18" t="s">
        <v>122</v>
      </c>
      <c r="BM254" s="146" t="s">
        <v>417</v>
      </c>
    </row>
    <row r="255" spans="1:65" s="2" customFormat="1" ht="10.199999999999999">
      <c r="A255" s="33"/>
      <c r="B255" s="34"/>
      <c r="C255" s="33"/>
      <c r="D255" s="148" t="s">
        <v>125</v>
      </c>
      <c r="E255" s="33"/>
      <c r="F255" s="149" t="s">
        <v>416</v>
      </c>
      <c r="G255" s="33"/>
      <c r="H255" s="33"/>
      <c r="I255" s="150"/>
      <c r="J255" s="33"/>
      <c r="K255" s="33"/>
      <c r="L255" s="34"/>
      <c r="M255" s="151"/>
      <c r="N255" s="152"/>
      <c r="O255" s="54"/>
      <c r="P255" s="54"/>
      <c r="Q255" s="54"/>
      <c r="R255" s="54"/>
      <c r="S255" s="54"/>
      <c r="T255" s="55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8" t="s">
        <v>125</v>
      </c>
      <c r="AU255" s="18" t="s">
        <v>123</v>
      </c>
    </row>
    <row r="256" spans="1:65" s="2" customFormat="1" ht="14.4" customHeight="1">
      <c r="A256" s="33"/>
      <c r="B256" s="134"/>
      <c r="C256" s="135" t="s">
        <v>418</v>
      </c>
      <c r="D256" s="135" t="s">
        <v>117</v>
      </c>
      <c r="E256" s="136" t="s">
        <v>419</v>
      </c>
      <c r="F256" s="137" t="s">
        <v>420</v>
      </c>
      <c r="G256" s="138" t="s">
        <v>313</v>
      </c>
      <c r="H256" s="139">
        <v>72</v>
      </c>
      <c r="I256" s="140"/>
      <c r="J256" s="141">
        <f>ROUND(I256*H256,2)</f>
        <v>0</v>
      </c>
      <c r="K256" s="137" t="s">
        <v>121</v>
      </c>
      <c r="L256" s="34"/>
      <c r="M256" s="142" t="s">
        <v>3</v>
      </c>
      <c r="N256" s="143" t="s">
        <v>41</v>
      </c>
      <c r="O256" s="54"/>
      <c r="P256" s="144">
        <f>O256*H256</f>
        <v>0</v>
      </c>
      <c r="Q256" s="144">
        <v>0.16370999999999999</v>
      </c>
      <c r="R256" s="144">
        <f>Q256*H256</f>
        <v>11.78712</v>
      </c>
      <c r="S256" s="144">
        <v>0</v>
      </c>
      <c r="T256" s="14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46" t="s">
        <v>122</v>
      </c>
      <c r="AT256" s="146" t="s">
        <v>117</v>
      </c>
      <c r="AU256" s="146" t="s">
        <v>123</v>
      </c>
      <c r="AY256" s="18" t="s">
        <v>113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8" t="s">
        <v>78</v>
      </c>
      <c r="BK256" s="147">
        <f>ROUND(I256*H256,2)</f>
        <v>0</v>
      </c>
      <c r="BL256" s="18" t="s">
        <v>122</v>
      </c>
      <c r="BM256" s="146" t="s">
        <v>421</v>
      </c>
    </row>
    <row r="257" spans="1:65" s="2" customFormat="1" ht="19.2">
      <c r="A257" s="33"/>
      <c r="B257" s="34"/>
      <c r="C257" s="33"/>
      <c r="D257" s="148" t="s">
        <v>125</v>
      </c>
      <c r="E257" s="33"/>
      <c r="F257" s="149" t="s">
        <v>422</v>
      </c>
      <c r="G257" s="33"/>
      <c r="H257" s="33"/>
      <c r="I257" s="150"/>
      <c r="J257" s="33"/>
      <c r="K257" s="33"/>
      <c r="L257" s="34"/>
      <c r="M257" s="151"/>
      <c r="N257" s="152"/>
      <c r="O257" s="54"/>
      <c r="P257" s="54"/>
      <c r="Q257" s="54"/>
      <c r="R257" s="54"/>
      <c r="S257" s="54"/>
      <c r="T257" s="55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125</v>
      </c>
      <c r="AU257" s="18" t="s">
        <v>123</v>
      </c>
    </row>
    <row r="258" spans="1:65" s="13" customFormat="1" ht="10.199999999999999">
      <c r="B258" s="154"/>
      <c r="D258" s="148" t="s">
        <v>129</v>
      </c>
      <c r="E258" s="155" t="s">
        <v>3</v>
      </c>
      <c r="F258" s="156" t="s">
        <v>423</v>
      </c>
      <c r="H258" s="157">
        <v>72</v>
      </c>
      <c r="I258" s="158"/>
      <c r="L258" s="154"/>
      <c r="M258" s="159"/>
      <c r="N258" s="160"/>
      <c r="O258" s="160"/>
      <c r="P258" s="160"/>
      <c r="Q258" s="160"/>
      <c r="R258" s="160"/>
      <c r="S258" s="160"/>
      <c r="T258" s="161"/>
      <c r="AT258" s="155" t="s">
        <v>129</v>
      </c>
      <c r="AU258" s="155" t="s">
        <v>123</v>
      </c>
      <c r="AV258" s="13" t="s">
        <v>80</v>
      </c>
      <c r="AW258" s="13" t="s">
        <v>30</v>
      </c>
      <c r="AX258" s="13" t="s">
        <v>78</v>
      </c>
      <c r="AY258" s="155" t="s">
        <v>113</v>
      </c>
    </row>
    <row r="259" spans="1:65" s="2" customFormat="1" ht="14.4" customHeight="1">
      <c r="A259" s="33"/>
      <c r="B259" s="134"/>
      <c r="C259" s="170" t="s">
        <v>424</v>
      </c>
      <c r="D259" s="170" t="s">
        <v>196</v>
      </c>
      <c r="E259" s="171" t="s">
        <v>425</v>
      </c>
      <c r="F259" s="172" t="s">
        <v>426</v>
      </c>
      <c r="G259" s="173" t="s">
        <v>313</v>
      </c>
      <c r="H259" s="174">
        <v>74</v>
      </c>
      <c r="I259" s="175"/>
      <c r="J259" s="176">
        <f>ROUND(I259*H259,2)</f>
        <v>0</v>
      </c>
      <c r="K259" s="172" t="s">
        <v>3</v>
      </c>
      <c r="L259" s="177"/>
      <c r="M259" s="178" t="s">
        <v>3</v>
      </c>
      <c r="N259" s="179" t="s">
        <v>41</v>
      </c>
      <c r="O259" s="54"/>
      <c r="P259" s="144">
        <f>O259*H259</f>
        <v>0</v>
      </c>
      <c r="Q259" s="144">
        <v>0</v>
      </c>
      <c r="R259" s="144">
        <f>Q259*H259</f>
        <v>0</v>
      </c>
      <c r="S259" s="144">
        <v>0</v>
      </c>
      <c r="T259" s="14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46" t="s">
        <v>187</v>
      </c>
      <c r="AT259" s="146" t="s">
        <v>196</v>
      </c>
      <c r="AU259" s="146" t="s">
        <v>123</v>
      </c>
      <c r="AY259" s="18" t="s">
        <v>113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8" t="s">
        <v>78</v>
      </c>
      <c r="BK259" s="147">
        <f>ROUND(I259*H259,2)</f>
        <v>0</v>
      </c>
      <c r="BL259" s="18" t="s">
        <v>122</v>
      </c>
      <c r="BM259" s="146" t="s">
        <v>427</v>
      </c>
    </row>
    <row r="260" spans="1:65" s="2" customFormat="1" ht="10.199999999999999">
      <c r="A260" s="33"/>
      <c r="B260" s="34"/>
      <c r="C260" s="33"/>
      <c r="D260" s="148" t="s">
        <v>125</v>
      </c>
      <c r="E260" s="33"/>
      <c r="F260" s="149" t="s">
        <v>426</v>
      </c>
      <c r="G260" s="33"/>
      <c r="H260" s="33"/>
      <c r="I260" s="150"/>
      <c r="J260" s="33"/>
      <c r="K260" s="33"/>
      <c r="L260" s="34"/>
      <c r="M260" s="151"/>
      <c r="N260" s="152"/>
      <c r="O260" s="54"/>
      <c r="P260" s="54"/>
      <c r="Q260" s="54"/>
      <c r="R260" s="54"/>
      <c r="S260" s="54"/>
      <c r="T260" s="55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8" t="s">
        <v>125</v>
      </c>
      <c r="AU260" s="18" t="s">
        <v>123</v>
      </c>
    </row>
    <row r="261" spans="1:65" s="2" customFormat="1" ht="14.4" customHeight="1">
      <c r="A261" s="33"/>
      <c r="B261" s="134"/>
      <c r="C261" s="135" t="s">
        <v>428</v>
      </c>
      <c r="D261" s="135" t="s">
        <v>117</v>
      </c>
      <c r="E261" s="136" t="s">
        <v>429</v>
      </c>
      <c r="F261" s="137" t="s">
        <v>430</v>
      </c>
      <c r="G261" s="138" t="s">
        <v>313</v>
      </c>
      <c r="H261" s="139">
        <v>151</v>
      </c>
      <c r="I261" s="140"/>
      <c r="J261" s="141">
        <f>ROUND(I261*H261,2)</f>
        <v>0</v>
      </c>
      <c r="K261" s="137" t="s">
        <v>121</v>
      </c>
      <c r="L261" s="34"/>
      <c r="M261" s="142" t="s">
        <v>3</v>
      </c>
      <c r="N261" s="143" t="s">
        <v>41</v>
      </c>
      <c r="O261" s="54"/>
      <c r="P261" s="144">
        <f>O261*H261</f>
        <v>0</v>
      </c>
      <c r="Q261" s="144">
        <v>0.13095999999999999</v>
      </c>
      <c r="R261" s="144">
        <f>Q261*H261</f>
        <v>19.77496</v>
      </c>
      <c r="S261" s="144">
        <v>0</v>
      </c>
      <c r="T261" s="14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46" t="s">
        <v>122</v>
      </c>
      <c r="AT261" s="146" t="s">
        <v>117</v>
      </c>
      <c r="AU261" s="146" t="s">
        <v>123</v>
      </c>
      <c r="AY261" s="18" t="s">
        <v>113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8" t="s">
        <v>78</v>
      </c>
      <c r="BK261" s="147">
        <f>ROUND(I261*H261,2)</f>
        <v>0</v>
      </c>
      <c r="BL261" s="18" t="s">
        <v>122</v>
      </c>
      <c r="BM261" s="146" t="s">
        <v>431</v>
      </c>
    </row>
    <row r="262" spans="1:65" s="2" customFormat="1" ht="19.2">
      <c r="A262" s="33"/>
      <c r="B262" s="34"/>
      <c r="C262" s="33"/>
      <c r="D262" s="148" t="s">
        <v>125</v>
      </c>
      <c r="E262" s="33"/>
      <c r="F262" s="149" t="s">
        <v>432</v>
      </c>
      <c r="G262" s="33"/>
      <c r="H262" s="33"/>
      <c r="I262" s="150"/>
      <c r="J262" s="33"/>
      <c r="K262" s="33"/>
      <c r="L262" s="34"/>
      <c r="M262" s="151"/>
      <c r="N262" s="152"/>
      <c r="O262" s="54"/>
      <c r="P262" s="54"/>
      <c r="Q262" s="54"/>
      <c r="R262" s="54"/>
      <c r="S262" s="54"/>
      <c r="T262" s="55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125</v>
      </c>
      <c r="AU262" s="18" t="s">
        <v>123</v>
      </c>
    </row>
    <row r="263" spans="1:65" s="13" customFormat="1" ht="10.199999999999999">
      <c r="B263" s="154"/>
      <c r="D263" s="148" t="s">
        <v>129</v>
      </c>
      <c r="E263" s="155" t="s">
        <v>3</v>
      </c>
      <c r="F263" s="156" t="s">
        <v>433</v>
      </c>
      <c r="H263" s="157">
        <v>151</v>
      </c>
      <c r="I263" s="158"/>
      <c r="L263" s="154"/>
      <c r="M263" s="159"/>
      <c r="N263" s="160"/>
      <c r="O263" s="160"/>
      <c r="P263" s="160"/>
      <c r="Q263" s="160"/>
      <c r="R263" s="160"/>
      <c r="S263" s="160"/>
      <c r="T263" s="161"/>
      <c r="AT263" s="155" t="s">
        <v>129</v>
      </c>
      <c r="AU263" s="155" t="s">
        <v>123</v>
      </c>
      <c r="AV263" s="13" t="s">
        <v>80</v>
      </c>
      <c r="AW263" s="13" t="s">
        <v>30</v>
      </c>
      <c r="AX263" s="13" t="s">
        <v>78</v>
      </c>
      <c r="AY263" s="155" t="s">
        <v>113</v>
      </c>
    </row>
    <row r="264" spans="1:65" s="2" customFormat="1" ht="14.4" customHeight="1">
      <c r="A264" s="33"/>
      <c r="B264" s="134"/>
      <c r="C264" s="170" t="s">
        <v>434</v>
      </c>
      <c r="D264" s="170" t="s">
        <v>196</v>
      </c>
      <c r="E264" s="171" t="s">
        <v>435</v>
      </c>
      <c r="F264" s="172" t="s">
        <v>436</v>
      </c>
      <c r="G264" s="173" t="s">
        <v>313</v>
      </c>
      <c r="H264" s="174">
        <v>153</v>
      </c>
      <c r="I264" s="175"/>
      <c r="J264" s="176">
        <f>ROUND(I264*H264,2)</f>
        <v>0</v>
      </c>
      <c r="K264" s="172" t="s">
        <v>3</v>
      </c>
      <c r="L264" s="177"/>
      <c r="M264" s="178" t="s">
        <v>3</v>
      </c>
      <c r="N264" s="179" t="s">
        <v>41</v>
      </c>
      <c r="O264" s="54"/>
      <c r="P264" s="144">
        <f>O264*H264</f>
        <v>0</v>
      </c>
      <c r="Q264" s="144">
        <v>0</v>
      </c>
      <c r="R264" s="144">
        <f>Q264*H264</f>
        <v>0</v>
      </c>
      <c r="S264" s="144">
        <v>0</v>
      </c>
      <c r="T264" s="14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46" t="s">
        <v>187</v>
      </c>
      <c r="AT264" s="146" t="s">
        <v>196</v>
      </c>
      <c r="AU264" s="146" t="s">
        <v>123</v>
      </c>
      <c r="AY264" s="18" t="s">
        <v>113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8" t="s">
        <v>78</v>
      </c>
      <c r="BK264" s="147">
        <f>ROUND(I264*H264,2)</f>
        <v>0</v>
      </c>
      <c r="BL264" s="18" t="s">
        <v>122</v>
      </c>
      <c r="BM264" s="146" t="s">
        <v>437</v>
      </c>
    </row>
    <row r="265" spans="1:65" s="2" customFormat="1" ht="10.199999999999999">
      <c r="A265" s="33"/>
      <c r="B265" s="34"/>
      <c r="C265" s="33"/>
      <c r="D265" s="148" t="s">
        <v>125</v>
      </c>
      <c r="E265" s="33"/>
      <c r="F265" s="149" t="s">
        <v>438</v>
      </c>
      <c r="G265" s="33"/>
      <c r="H265" s="33"/>
      <c r="I265" s="150"/>
      <c r="J265" s="33"/>
      <c r="K265" s="33"/>
      <c r="L265" s="34"/>
      <c r="M265" s="151"/>
      <c r="N265" s="152"/>
      <c r="O265" s="54"/>
      <c r="P265" s="54"/>
      <c r="Q265" s="54"/>
      <c r="R265" s="54"/>
      <c r="S265" s="54"/>
      <c r="T265" s="55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125</v>
      </c>
      <c r="AU265" s="18" t="s">
        <v>123</v>
      </c>
    </row>
    <row r="266" spans="1:65" s="2" customFormat="1" ht="14.4" customHeight="1">
      <c r="A266" s="33"/>
      <c r="B266" s="134"/>
      <c r="C266" s="135" t="s">
        <v>439</v>
      </c>
      <c r="D266" s="135" t="s">
        <v>117</v>
      </c>
      <c r="E266" s="136" t="s">
        <v>440</v>
      </c>
      <c r="F266" s="137" t="s">
        <v>441</v>
      </c>
      <c r="G266" s="138" t="s">
        <v>313</v>
      </c>
      <c r="H266" s="139">
        <v>6</v>
      </c>
      <c r="I266" s="140"/>
      <c r="J266" s="141">
        <f>ROUND(I266*H266,2)</f>
        <v>0</v>
      </c>
      <c r="K266" s="137" t="s">
        <v>121</v>
      </c>
      <c r="L266" s="34"/>
      <c r="M266" s="142" t="s">
        <v>3</v>
      </c>
      <c r="N266" s="143" t="s">
        <v>41</v>
      </c>
      <c r="O266" s="54"/>
      <c r="P266" s="144">
        <f>O266*H266</f>
        <v>0</v>
      </c>
      <c r="Q266" s="144">
        <v>0.29221000000000003</v>
      </c>
      <c r="R266" s="144">
        <f>Q266*H266</f>
        <v>1.75326</v>
      </c>
      <c r="S266" s="144">
        <v>0</v>
      </c>
      <c r="T266" s="145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46" t="s">
        <v>122</v>
      </c>
      <c r="AT266" s="146" t="s">
        <v>117</v>
      </c>
      <c r="AU266" s="146" t="s">
        <v>123</v>
      </c>
      <c r="AY266" s="18" t="s">
        <v>113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8" t="s">
        <v>78</v>
      </c>
      <c r="BK266" s="147">
        <f>ROUND(I266*H266,2)</f>
        <v>0</v>
      </c>
      <c r="BL266" s="18" t="s">
        <v>122</v>
      </c>
      <c r="BM266" s="146" t="s">
        <v>442</v>
      </c>
    </row>
    <row r="267" spans="1:65" s="2" customFormat="1" ht="10.199999999999999">
      <c r="A267" s="33"/>
      <c r="B267" s="34"/>
      <c r="C267" s="33"/>
      <c r="D267" s="148" t="s">
        <v>125</v>
      </c>
      <c r="E267" s="33"/>
      <c r="F267" s="149" t="s">
        <v>443</v>
      </c>
      <c r="G267" s="33"/>
      <c r="H267" s="33"/>
      <c r="I267" s="150"/>
      <c r="J267" s="33"/>
      <c r="K267" s="33"/>
      <c r="L267" s="34"/>
      <c r="M267" s="151"/>
      <c r="N267" s="152"/>
      <c r="O267" s="54"/>
      <c r="P267" s="54"/>
      <c r="Q267" s="54"/>
      <c r="R267" s="54"/>
      <c r="S267" s="54"/>
      <c r="T267" s="55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125</v>
      </c>
      <c r="AU267" s="18" t="s">
        <v>123</v>
      </c>
    </row>
    <row r="268" spans="1:65" s="2" customFormat="1" ht="14.4" customHeight="1">
      <c r="A268" s="33"/>
      <c r="B268" s="134"/>
      <c r="C268" s="170" t="s">
        <v>444</v>
      </c>
      <c r="D268" s="170" t="s">
        <v>196</v>
      </c>
      <c r="E268" s="171" t="s">
        <v>445</v>
      </c>
      <c r="F268" s="172" t="s">
        <v>446</v>
      </c>
      <c r="G268" s="173" t="s">
        <v>217</v>
      </c>
      <c r="H268" s="174">
        <v>5</v>
      </c>
      <c r="I268" s="175"/>
      <c r="J268" s="176">
        <f>ROUND(I268*H268,2)</f>
        <v>0</v>
      </c>
      <c r="K268" s="172" t="s">
        <v>3</v>
      </c>
      <c r="L268" s="177"/>
      <c r="M268" s="178" t="s">
        <v>3</v>
      </c>
      <c r="N268" s="179" t="s">
        <v>41</v>
      </c>
      <c r="O268" s="54"/>
      <c r="P268" s="144">
        <f>O268*H268</f>
        <v>0</v>
      </c>
      <c r="Q268" s="144">
        <v>0</v>
      </c>
      <c r="R268" s="144">
        <f>Q268*H268</f>
        <v>0</v>
      </c>
      <c r="S268" s="144">
        <v>0</v>
      </c>
      <c r="T268" s="145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46" t="s">
        <v>187</v>
      </c>
      <c r="AT268" s="146" t="s">
        <v>196</v>
      </c>
      <c r="AU268" s="146" t="s">
        <v>123</v>
      </c>
      <c r="AY268" s="18" t="s">
        <v>113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8" t="s">
        <v>78</v>
      </c>
      <c r="BK268" s="147">
        <f>ROUND(I268*H268,2)</f>
        <v>0</v>
      </c>
      <c r="BL268" s="18" t="s">
        <v>122</v>
      </c>
      <c r="BM268" s="146" t="s">
        <v>447</v>
      </c>
    </row>
    <row r="269" spans="1:65" s="2" customFormat="1" ht="10.199999999999999">
      <c r="A269" s="33"/>
      <c r="B269" s="34"/>
      <c r="C269" s="33"/>
      <c r="D269" s="148" t="s">
        <v>125</v>
      </c>
      <c r="E269" s="33"/>
      <c r="F269" s="149" t="s">
        <v>448</v>
      </c>
      <c r="G269" s="33"/>
      <c r="H269" s="33"/>
      <c r="I269" s="150"/>
      <c r="J269" s="33"/>
      <c r="K269" s="33"/>
      <c r="L269" s="34"/>
      <c r="M269" s="151"/>
      <c r="N269" s="152"/>
      <c r="O269" s="54"/>
      <c r="P269" s="54"/>
      <c r="Q269" s="54"/>
      <c r="R269" s="54"/>
      <c r="S269" s="54"/>
      <c r="T269" s="55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125</v>
      </c>
      <c r="AU269" s="18" t="s">
        <v>123</v>
      </c>
    </row>
    <row r="270" spans="1:65" s="2" customFormat="1" ht="14.4" customHeight="1">
      <c r="A270" s="33"/>
      <c r="B270" s="134"/>
      <c r="C270" s="170" t="s">
        <v>449</v>
      </c>
      <c r="D270" s="170" t="s">
        <v>196</v>
      </c>
      <c r="E270" s="171" t="s">
        <v>450</v>
      </c>
      <c r="F270" s="172" t="s">
        <v>451</v>
      </c>
      <c r="G270" s="173" t="s">
        <v>217</v>
      </c>
      <c r="H270" s="174">
        <v>1</v>
      </c>
      <c r="I270" s="175"/>
      <c r="J270" s="176">
        <f>ROUND(I270*H270,2)</f>
        <v>0</v>
      </c>
      <c r="K270" s="172" t="s">
        <v>3</v>
      </c>
      <c r="L270" s="177"/>
      <c r="M270" s="178" t="s">
        <v>3</v>
      </c>
      <c r="N270" s="179" t="s">
        <v>41</v>
      </c>
      <c r="O270" s="54"/>
      <c r="P270" s="144">
        <f>O270*H270</f>
        <v>0</v>
      </c>
      <c r="Q270" s="144">
        <v>0</v>
      </c>
      <c r="R270" s="144">
        <f>Q270*H270</f>
        <v>0</v>
      </c>
      <c r="S270" s="144">
        <v>0</v>
      </c>
      <c r="T270" s="145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46" t="s">
        <v>187</v>
      </c>
      <c r="AT270" s="146" t="s">
        <v>196</v>
      </c>
      <c r="AU270" s="146" t="s">
        <v>123</v>
      </c>
      <c r="AY270" s="18" t="s">
        <v>113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8" t="s">
        <v>78</v>
      </c>
      <c r="BK270" s="147">
        <f>ROUND(I270*H270,2)</f>
        <v>0</v>
      </c>
      <c r="BL270" s="18" t="s">
        <v>122</v>
      </c>
      <c r="BM270" s="146" t="s">
        <v>452</v>
      </c>
    </row>
    <row r="271" spans="1:65" s="2" customFormat="1" ht="10.199999999999999">
      <c r="A271" s="33"/>
      <c r="B271" s="34"/>
      <c r="C271" s="33"/>
      <c r="D271" s="148" t="s">
        <v>125</v>
      </c>
      <c r="E271" s="33"/>
      <c r="F271" s="149" t="s">
        <v>451</v>
      </c>
      <c r="G271" s="33"/>
      <c r="H271" s="33"/>
      <c r="I271" s="150"/>
      <c r="J271" s="33"/>
      <c r="K271" s="33"/>
      <c r="L271" s="34"/>
      <c r="M271" s="151"/>
      <c r="N271" s="152"/>
      <c r="O271" s="54"/>
      <c r="P271" s="54"/>
      <c r="Q271" s="54"/>
      <c r="R271" s="54"/>
      <c r="S271" s="54"/>
      <c r="T271" s="55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125</v>
      </c>
      <c r="AU271" s="18" t="s">
        <v>123</v>
      </c>
    </row>
    <row r="272" spans="1:65" s="2" customFormat="1" ht="14.4" customHeight="1">
      <c r="A272" s="33"/>
      <c r="B272" s="134"/>
      <c r="C272" s="170" t="s">
        <v>453</v>
      </c>
      <c r="D272" s="170" t="s">
        <v>196</v>
      </c>
      <c r="E272" s="171" t="s">
        <v>454</v>
      </c>
      <c r="F272" s="172" t="s">
        <v>455</v>
      </c>
      <c r="G272" s="173" t="s">
        <v>217</v>
      </c>
      <c r="H272" s="174">
        <v>1</v>
      </c>
      <c r="I272" s="175"/>
      <c r="J272" s="176">
        <f>ROUND(I272*H272,2)</f>
        <v>0</v>
      </c>
      <c r="K272" s="172" t="s">
        <v>3</v>
      </c>
      <c r="L272" s="177"/>
      <c r="M272" s="178" t="s">
        <v>3</v>
      </c>
      <c r="N272" s="179" t="s">
        <v>41</v>
      </c>
      <c r="O272" s="54"/>
      <c r="P272" s="144">
        <f>O272*H272</f>
        <v>0</v>
      </c>
      <c r="Q272" s="144">
        <v>0</v>
      </c>
      <c r="R272" s="144">
        <f>Q272*H272</f>
        <v>0</v>
      </c>
      <c r="S272" s="144">
        <v>0</v>
      </c>
      <c r="T272" s="145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46" t="s">
        <v>187</v>
      </c>
      <c r="AT272" s="146" t="s">
        <v>196</v>
      </c>
      <c r="AU272" s="146" t="s">
        <v>123</v>
      </c>
      <c r="AY272" s="18" t="s">
        <v>113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8" t="s">
        <v>78</v>
      </c>
      <c r="BK272" s="147">
        <f>ROUND(I272*H272,2)</f>
        <v>0</v>
      </c>
      <c r="BL272" s="18" t="s">
        <v>122</v>
      </c>
      <c r="BM272" s="146" t="s">
        <v>456</v>
      </c>
    </row>
    <row r="273" spans="1:65" s="2" customFormat="1" ht="10.199999999999999">
      <c r="A273" s="33"/>
      <c r="B273" s="34"/>
      <c r="C273" s="33"/>
      <c r="D273" s="148" t="s">
        <v>125</v>
      </c>
      <c r="E273" s="33"/>
      <c r="F273" s="149" t="s">
        <v>455</v>
      </c>
      <c r="G273" s="33"/>
      <c r="H273" s="33"/>
      <c r="I273" s="150"/>
      <c r="J273" s="33"/>
      <c r="K273" s="33"/>
      <c r="L273" s="34"/>
      <c r="M273" s="151"/>
      <c r="N273" s="152"/>
      <c r="O273" s="54"/>
      <c r="P273" s="54"/>
      <c r="Q273" s="54"/>
      <c r="R273" s="54"/>
      <c r="S273" s="54"/>
      <c r="T273" s="55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125</v>
      </c>
      <c r="AU273" s="18" t="s">
        <v>123</v>
      </c>
    </row>
    <row r="274" spans="1:65" s="2" customFormat="1" ht="14.4" customHeight="1">
      <c r="A274" s="33"/>
      <c r="B274" s="134"/>
      <c r="C274" s="170" t="s">
        <v>457</v>
      </c>
      <c r="D274" s="170" t="s">
        <v>196</v>
      </c>
      <c r="E274" s="171" t="s">
        <v>458</v>
      </c>
      <c r="F274" s="172" t="s">
        <v>459</v>
      </c>
      <c r="G274" s="173" t="s">
        <v>217</v>
      </c>
      <c r="H274" s="174">
        <v>2</v>
      </c>
      <c r="I274" s="175"/>
      <c r="J274" s="176">
        <f>ROUND(I274*H274,2)</f>
        <v>0</v>
      </c>
      <c r="K274" s="172" t="s">
        <v>3</v>
      </c>
      <c r="L274" s="177"/>
      <c r="M274" s="178" t="s">
        <v>3</v>
      </c>
      <c r="N274" s="179" t="s">
        <v>41</v>
      </c>
      <c r="O274" s="54"/>
      <c r="P274" s="144">
        <f>O274*H274</f>
        <v>0</v>
      </c>
      <c r="Q274" s="144">
        <v>0</v>
      </c>
      <c r="R274" s="144">
        <f>Q274*H274</f>
        <v>0</v>
      </c>
      <c r="S274" s="144">
        <v>0</v>
      </c>
      <c r="T274" s="145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46" t="s">
        <v>187</v>
      </c>
      <c r="AT274" s="146" t="s">
        <v>196</v>
      </c>
      <c r="AU274" s="146" t="s">
        <v>123</v>
      </c>
      <c r="AY274" s="18" t="s">
        <v>113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8" t="s">
        <v>78</v>
      </c>
      <c r="BK274" s="147">
        <f>ROUND(I274*H274,2)</f>
        <v>0</v>
      </c>
      <c r="BL274" s="18" t="s">
        <v>122</v>
      </c>
      <c r="BM274" s="146" t="s">
        <v>460</v>
      </c>
    </row>
    <row r="275" spans="1:65" s="2" customFormat="1" ht="10.199999999999999">
      <c r="A275" s="33"/>
      <c r="B275" s="34"/>
      <c r="C275" s="33"/>
      <c r="D275" s="148" t="s">
        <v>125</v>
      </c>
      <c r="E275" s="33"/>
      <c r="F275" s="149" t="s">
        <v>459</v>
      </c>
      <c r="G275" s="33"/>
      <c r="H275" s="33"/>
      <c r="I275" s="150"/>
      <c r="J275" s="33"/>
      <c r="K275" s="33"/>
      <c r="L275" s="34"/>
      <c r="M275" s="151"/>
      <c r="N275" s="152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125</v>
      </c>
      <c r="AU275" s="18" t="s">
        <v>123</v>
      </c>
    </row>
    <row r="276" spans="1:65" s="2" customFormat="1" ht="14.4" customHeight="1">
      <c r="A276" s="33"/>
      <c r="B276" s="134"/>
      <c r="C276" s="135" t="s">
        <v>461</v>
      </c>
      <c r="D276" s="135" t="s">
        <v>117</v>
      </c>
      <c r="E276" s="136" t="s">
        <v>462</v>
      </c>
      <c r="F276" s="137" t="s">
        <v>463</v>
      </c>
      <c r="G276" s="138" t="s">
        <v>313</v>
      </c>
      <c r="H276" s="139">
        <v>2.5</v>
      </c>
      <c r="I276" s="140"/>
      <c r="J276" s="141">
        <f>ROUND(I276*H276,2)</f>
        <v>0</v>
      </c>
      <c r="K276" s="137" t="s">
        <v>3</v>
      </c>
      <c r="L276" s="34"/>
      <c r="M276" s="142" t="s">
        <v>3</v>
      </c>
      <c r="N276" s="143" t="s">
        <v>41</v>
      </c>
      <c r="O276" s="54"/>
      <c r="P276" s="144">
        <f>O276*H276</f>
        <v>0</v>
      </c>
      <c r="Q276" s="144">
        <v>0</v>
      </c>
      <c r="R276" s="144">
        <f>Q276*H276</f>
        <v>0</v>
      </c>
      <c r="S276" s="144">
        <v>0</v>
      </c>
      <c r="T276" s="145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46" t="s">
        <v>122</v>
      </c>
      <c r="AT276" s="146" t="s">
        <v>117</v>
      </c>
      <c r="AU276" s="146" t="s">
        <v>123</v>
      </c>
      <c r="AY276" s="18" t="s">
        <v>113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8" t="s">
        <v>78</v>
      </c>
      <c r="BK276" s="147">
        <f>ROUND(I276*H276,2)</f>
        <v>0</v>
      </c>
      <c r="BL276" s="18" t="s">
        <v>122</v>
      </c>
      <c r="BM276" s="146" t="s">
        <v>464</v>
      </c>
    </row>
    <row r="277" spans="1:65" s="2" customFormat="1" ht="10.199999999999999">
      <c r="A277" s="33"/>
      <c r="B277" s="34"/>
      <c r="C277" s="33"/>
      <c r="D277" s="148" t="s">
        <v>125</v>
      </c>
      <c r="E277" s="33"/>
      <c r="F277" s="149" t="s">
        <v>463</v>
      </c>
      <c r="G277" s="33"/>
      <c r="H277" s="33"/>
      <c r="I277" s="150"/>
      <c r="J277" s="33"/>
      <c r="K277" s="33"/>
      <c r="L277" s="34"/>
      <c r="M277" s="151"/>
      <c r="N277" s="152"/>
      <c r="O277" s="54"/>
      <c r="P277" s="54"/>
      <c r="Q277" s="54"/>
      <c r="R277" s="54"/>
      <c r="S277" s="54"/>
      <c r="T277" s="55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125</v>
      </c>
      <c r="AU277" s="18" t="s">
        <v>123</v>
      </c>
    </row>
    <row r="278" spans="1:65" s="12" customFormat="1" ht="20.85" customHeight="1">
      <c r="B278" s="121"/>
      <c r="D278" s="122" t="s">
        <v>69</v>
      </c>
      <c r="E278" s="132" t="s">
        <v>234</v>
      </c>
      <c r="F278" s="132" t="s">
        <v>465</v>
      </c>
      <c r="I278" s="124"/>
      <c r="J278" s="133">
        <f>BK278</f>
        <v>0</v>
      </c>
      <c r="L278" s="121"/>
      <c r="M278" s="126"/>
      <c r="N278" s="127"/>
      <c r="O278" s="127"/>
      <c r="P278" s="128">
        <f>SUM(P279:P370)</f>
        <v>0</v>
      </c>
      <c r="Q278" s="127"/>
      <c r="R278" s="128">
        <f>SUM(R279:R370)</f>
        <v>216.97322543999999</v>
      </c>
      <c r="S278" s="127"/>
      <c r="T278" s="129">
        <f>SUM(T279:T370)</f>
        <v>0</v>
      </c>
      <c r="AR278" s="122" t="s">
        <v>78</v>
      </c>
      <c r="AT278" s="130" t="s">
        <v>69</v>
      </c>
      <c r="AU278" s="130" t="s">
        <v>80</v>
      </c>
      <c r="AY278" s="122" t="s">
        <v>113</v>
      </c>
      <c r="BK278" s="131">
        <f>SUM(BK279:BK370)</f>
        <v>0</v>
      </c>
    </row>
    <row r="279" spans="1:65" s="2" customFormat="1" ht="24.15" customHeight="1">
      <c r="A279" s="33"/>
      <c r="B279" s="134"/>
      <c r="C279" s="135" t="s">
        <v>466</v>
      </c>
      <c r="D279" s="135" t="s">
        <v>117</v>
      </c>
      <c r="E279" s="136" t="s">
        <v>467</v>
      </c>
      <c r="F279" s="137" t="s">
        <v>468</v>
      </c>
      <c r="G279" s="138" t="s">
        <v>313</v>
      </c>
      <c r="H279" s="139">
        <v>155</v>
      </c>
      <c r="I279" s="140"/>
      <c r="J279" s="141">
        <f>ROUND(I279*H279,2)</f>
        <v>0</v>
      </c>
      <c r="K279" s="137" t="s">
        <v>121</v>
      </c>
      <c r="L279" s="34"/>
      <c r="M279" s="142" t="s">
        <v>3</v>
      </c>
      <c r="N279" s="143" t="s">
        <v>41</v>
      </c>
      <c r="O279" s="54"/>
      <c r="P279" s="144">
        <f>O279*H279</f>
        <v>0</v>
      </c>
      <c r="Q279" s="144">
        <v>0.20469000000000001</v>
      </c>
      <c r="R279" s="144">
        <f>Q279*H279</f>
        <v>31.726950000000002</v>
      </c>
      <c r="S279" s="144">
        <v>0</v>
      </c>
      <c r="T279" s="145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46" t="s">
        <v>122</v>
      </c>
      <c r="AT279" s="146" t="s">
        <v>117</v>
      </c>
      <c r="AU279" s="146" t="s">
        <v>123</v>
      </c>
      <c r="AY279" s="18" t="s">
        <v>113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8" t="s">
        <v>78</v>
      </c>
      <c r="BK279" s="147">
        <f>ROUND(I279*H279,2)</f>
        <v>0</v>
      </c>
      <c r="BL279" s="18" t="s">
        <v>122</v>
      </c>
      <c r="BM279" s="146" t="s">
        <v>469</v>
      </c>
    </row>
    <row r="280" spans="1:65" s="2" customFormat="1" ht="19.2">
      <c r="A280" s="33"/>
      <c r="B280" s="34"/>
      <c r="C280" s="33"/>
      <c r="D280" s="148" t="s">
        <v>125</v>
      </c>
      <c r="E280" s="33"/>
      <c r="F280" s="149" t="s">
        <v>470</v>
      </c>
      <c r="G280" s="33"/>
      <c r="H280" s="33"/>
      <c r="I280" s="150"/>
      <c r="J280" s="33"/>
      <c r="K280" s="33"/>
      <c r="L280" s="34"/>
      <c r="M280" s="151"/>
      <c r="N280" s="152"/>
      <c r="O280" s="54"/>
      <c r="P280" s="54"/>
      <c r="Q280" s="54"/>
      <c r="R280" s="54"/>
      <c r="S280" s="54"/>
      <c r="T280" s="55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8" t="s">
        <v>125</v>
      </c>
      <c r="AU280" s="18" t="s">
        <v>123</v>
      </c>
    </row>
    <row r="281" spans="1:65" s="2" customFormat="1" ht="14.4" customHeight="1">
      <c r="A281" s="33"/>
      <c r="B281" s="134"/>
      <c r="C281" s="135" t="s">
        <v>471</v>
      </c>
      <c r="D281" s="135" t="s">
        <v>117</v>
      </c>
      <c r="E281" s="136" t="s">
        <v>472</v>
      </c>
      <c r="F281" s="137" t="s">
        <v>473</v>
      </c>
      <c r="G281" s="138" t="s">
        <v>217</v>
      </c>
      <c r="H281" s="139">
        <v>5</v>
      </c>
      <c r="I281" s="140"/>
      <c r="J281" s="141">
        <f>ROUND(I281*H281,2)</f>
        <v>0</v>
      </c>
      <c r="K281" s="137" t="s">
        <v>121</v>
      </c>
      <c r="L281" s="34"/>
      <c r="M281" s="142" t="s">
        <v>3</v>
      </c>
      <c r="N281" s="143" t="s">
        <v>41</v>
      </c>
      <c r="O281" s="54"/>
      <c r="P281" s="144">
        <f>O281*H281</f>
        <v>0</v>
      </c>
      <c r="Q281" s="144">
        <v>0</v>
      </c>
      <c r="R281" s="144">
        <f>Q281*H281</f>
        <v>0</v>
      </c>
      <c r="S281" s="144">
        <v>0</v>
      </c>
      <c r="T281" s="14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46" t="s">
        <v>122</v>
      </c>
      <c r="AT281" s="146" t="s">
        <v>117</v>
      </c>
      <c r="AU281" s="146" t="s">
        <v>123</v>
      </c>
      <c r="AY281" s="18" t="s">
        <v>113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8" t="s">
        <v>78</v>
      </c>
      <c r="BK281" s="147">
        <f>ROUND(I281*H281,2)</f>
        <v>0</v>
      </c>
      <c r="BL281" s="18" t="s">
        <v>122</v>
      </c>
      <c r="BM281" s="146" t="s">
        <v>474</v>
      </c>
    </row>
    <row r="282" spans="1:65" s="2" customFormat="1" ht="19.2">
      <c r="A282" s="33"/>
      <c r="B282" s="34"/>
      <c r="C282" s="33"/>
      <c r="D282" s="148" t="s">
        <v>125</v>
      </c>
      <c r="E282" s="33"/>
      <c r="F282" s="149" t="s">
        <v>475</v>
      </c>
      <c r="G282" s="33"/>
      <c r="H282" s="33"/>
      <c r="I282" s="150"/>
      <c r="J282" s="33"/>
      <c r="K282" s="33"/>
      <c r="L282" s="34"/>
      <c r="M282" s="151"/>
      <c r="N282" s="152"/>
      <c r="O282" s="54"/>
      <c r="P282" s="54"/>
      <c r="Q282" s="54"/>
      <c r="R282" s="54"/>
      <c r="S282" s="54"/>
      <c r="T282" s="55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125</v>
      </c>
      <c r="AU282" s="18" t="s">
        <v>123</v>
      </c>
    </row>
    <row r="283" spans="1:65" s="2" customFormat="1" ht="14.4" customHeight="1">
      <c r="A283" s="33"/>
      <c r="B283" s="134"/>
      <c r="C283" s="170" t="s">
        <v>476</v>
      </c>
      <c r="D283" s="170" t="s">
        <v>196</v>
      </c>
      <c r="E283" s="171" t="s">
        <v>477</v>
      </c>
      <c r="F283" s="172" t="s">
        <v>478</v>
      </c>
      <c r="G283" s="173" t="s">
        <v>217</v>
      </c>
      <c r="H283" s="174">
        <v>5</v>
      </c>
      <c r="I283" s="175"/>
      <c r="J283" s="176">
        <f>ROUND(I283*H283,2)</f>
        <v>0</v>
      </c>
      <c r="K283" s="172" t="s">
        <v>121</v>
      </c>
      <c r="L283" s="177"/>
      <c r="M283" s="178" t="s">
        <v>3</v>
      </c>
      <c r="N283" s="179" t="s">
        <v>41</v>
      </c>
      <c r="O283" s="54"/>
      <c r="P283" s="144">
        <f>O283*H283</f>
        <v>0</v>
      </c>
      <c r="Q283" s="144">
        <v>0</v>
      </c>
      <c r="R283" s="144">
        <f>Q283*H283</f>
        <v>0</v>
      </c>
      <c r="S283" s="144">
        <v>0</v>
      </c>
      <c r="T283" s="145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46" t="s">
        <v>187</v>
      </c>
      <c r="AT283" s="146" t="s">
        <v>196</v>
      </c>
      <c r="AU283" s="146" t="s">
        <v>123</v>
      </c>
      <c r="AY283" s="18" t="s">
        <v>113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8" t="s">
        <v>78</v>
      </c>
      <c r="BK283" s="147">
        <f>ROUND(I283*H283,2)</f>
        <v>0</v>
      </c>
      <c r="BL283" s="18" t="s">
        <v>122</v>
      </c>
      <c r="BM283" s="146" t="s">
        <v>479</v>
      </c>
    </row>
    <row r="284" spans="1:65" s="2" customFormat="1" ht="10.199999999999999">
      <c r="A284" s="33"/>
      <c r="B284" s="34"/>
      <c r="C284" s="33"/>
      <c r="D284" s="148" t="s">
        <v>125</v>
      </c>
      <c r="E284" s="33"/>
      <c r="F284" s="149" t="s">
        <v>478</v>
      </c>
      <c r="G284" s="33"/>
      <c r="H284" s="33"/>
      <c r="I284" s="150"/>
      <c r="J284" s="33"/>
      <c r="K284" s="33"/>
      <c r="L284" s="34"/>
      <c r="M284" s="151"/>
      <c r="N284" s="152"/>
      <c r="O284" s="54"/>
      <c r="P284" s="54"/>
      <c r="Q284" s="54"/>
      <c r="R284" s="54"/>
      <c r="S284" s="54"/>
      <c r="T284" s="55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8" t="s">
        <v>125</v>
      </c>
      <c r="AU284" s="18" t="s">
        <v>123</v>
      </c>
    </row>
    <row r="285" spans="1:65" s="2" customFormat="1" ht="14.4" customHeight="1">
      <c r="A285" s="33"/>
      <c r="B285" s="134"/>
      <c r="C285" s="135" t="s">
        <v>480</v>
      </c>
      <c r="D285" s="135" t="s">
        <v>117</v>
      </c>
      <c r="E285" s="136" t="s">
        <v>481</v>
      </c>
      <c r="F285" s="137" t="s">
        <v>482</v>
      </c>
      <c r="G285" s="138" t="s">
        <v>313</v>
      </c>
      <c r="H285" s="139">
        <v>10.1</v>
      </c>
      <c r="I285" s="140"/>
      <c r="J285" s="141">
        <f>ROUND(I285*H285,2)</f>
        <v>0</v>
      </c>
      <c r="K285" s="137" t="s">
        <v>121</v>
      </c>
      <c r="L285" s="34"/>
      <c r="M285" s="142" t="s">
        <v>3</v>
      </c>
      <c r="N285" s="143" t="s">
        <v>41</v>
      </c>
      <c r="O285" s="54"/>
      <c r="P285" s="144">
        <f>O285*H285</f>
        <v>0</v>
      </c>
      <c r="Q285" s="144">
        <v>0.88534999999999997</v>
      </c>
      <c r="R285" s="144">
        <f>Q285*H285</f>
        <v>8.9420349999999988</v>
      </c>
      <c r="S285" s="144">
        <v>0</v>
      </c>
      <c r="T285" s="145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46" t="s">
        <v>122</v>
      </c>
      <c r="AT285" s="146" t="s">
        <v>117</v>
      </c>
      <c r="AU285" s="146" t="s">
        <v>123</v>
      </c>
      <c r="AY285" s="18" t="s">
        <v>113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8" t="s">
        <v>78</v>
      </c>
      <c r="BK285" s="147">
        <f>ROUND(I285*H285,2)</f>
        <v>0</v>
      </c>
      <c r="BL285" s="18" t="s">
        <v>122</v>
      </c>
      <c r="BM285" s="146" t="s">
        <v>483</v>
      </c>
    </row>
    <row r="286" spans="1:65" s="2" customFormat="1" ht="10.199999999999999">
      <c r="A286" s="33"/>
      <c r="B286" s="34"/>
      <c r="C286" s="33"/>
      <c r="D286" s="148" t="s">
        <v>125</v>
      </c>
      <c r="E286" s="33"/>
      <c r="F286" s="149" t="s">
        <v>484</v>
      </c>
      <c r="G286" s="33"/>
      <c r="H286" s="33"/>
      <c r="I286" s="150"/>
      <c r="J286" s="33"/>
      <c r="K286" s="33"/>
      <c r="L286" s="34"/>
      <c r="M286" s="151"/>
      <c r="N286" s="152"/>
      <c r="O286" s="54"/>
      <c r="P286" s="54"/>
      <c r="Q286" s="54"/>
      <c r="R286" s="54"/>
      <c r="S286" s="54"/>
      <c r="T286" s="55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125</v>
      </c>
      <c r="AU286" s="18" t="s">
        <v>123</v>
      </c>
    </row>
    <row r="287" spans="1:65" s="2" customFormat="1" ht="14.4" customHeight="1">
      <c r="A287" s="33"/>
      <c r="B287" s="134"/>
      <c r="C287" s="170" t="s">
        <v>485</v>
      </c>
      <c r="D287" s="170" t="s">
        <v>196</v>
      </c>
      <c r="E287" s="171" t="s">
        <v>486</v>
      </c>
      <c r="F287" s="172" t="s">
        <v>487</v>
      </c>
      <c r="G287" s="173" t="s">
        <v>313</v>
      </c>
      <c r="H287" s="174">
        <v>10.5</v>
      </c>
      <c r="I287" s="175"/>
      <c r="J287" s="176">
        <f>ROUND(I287*H287,2)</f>
        <v>0</v>
      </c>
      <c r="K287" s="172" t="s">
        <v>121</v>
      </c>
      <c r="L287" s="177"/>
      <c r="M287" s="178" t="s">
        <v>3</v>
      </c>
      <c r="N287" s="179" t="s">
        <v>41</v>
      </c>
      <c r="O287" s="54"/>
      <c r="P287" s="144">
        <f>O287*H287</f>
        <v>0</v>
      </c>
      <c r="Q287" s="144">
        <v>0.6</v>
      </c>
      <c r="R287" s="144">
        <f>Q287*H287</f>
        <v>6.3</v>
      </c>
      <c r="S287" s="144">
        <v>0</v>
      </c>
      <c r="T287" s="145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46" t="s">
        <v>187</v>
      </c>
      <c r="AT287" s="146" t="s">
        <v>196</v>
      </c>
      <c r="AU287" s="146" t="s">
        <v>123</v>
      </c>
      <c r="AY287" s="18" t="s">
        <v>113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8" t="s">
        <v>78</v>
      </c>
      <c r="BK287" s="147">
        <f>ROUND(I287*H287,2)</f>
        <v>0</v>
      </c>
      <c r="BL287" s="18" t="s">
        <v>122</v>
      </c>
      <c r="BM287" s="146" t="s">
        <v>488</v>
      </c>
    </row>
    <row r="288" spans="1:65" s="2" customFormat="1" ht="10.199999999999999">
      <c r="A288" s="33"/>
      <c r="B288" s="34"/>
      <c r="C288" s="33"/>
      <c r="D288" s="148" t="s">
        <v>125</v>
      </c>
      <c r="E288" s="33"/>
      <c r="F288" s="149" t="s">
        <v>487</v>
      </c>
      <c r="G288" s="33"/>
      <c r="H288" s="33"/>
      <c r="I288" s="150"/>
      <c r="J288" s="33"/>
      <c r="K288" s="33"/>
      <c r="L288" s="34"/>
      <c r="M288" s="151"/>
      <c r="N288" s="152"/>
      <c r="O288" s="54"/>
      <c r="P288" s="54"/>
      <c r="Q288" s="54"/>
      <c r="R288" s="54"/>
      <c r="S288" s="54"/>
      <c r="T288" s="55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8" t="s">
        <v>125</v>
      </c>
      <c r="AU288" s="18" t="s">
        <v>123</v>
      </c>
    </row>
    <row r="289" spans="1:65" s="2" customFormat="1" ht="14.4" customHeight="1">
      <c r="A289" s="33"/>
      <c r="B289" s="134"/>
      <c r="C289" s="135" t="s">
        <v>489</v>
      </c>
      <c r="D289" s="135" t="s">
        <v>117</v>
      </c>
      <c r="E289" s="136" t="s">
        <v>490</v>
      </c>
      <c r="F289" s="137" t="s">
        <v>491</v>
      </c>
      <c r="G289" s="138" t="s">
        <v>120</v>
      </c>
      <c r="H289" s="139">
        <v>2.02</v>
      </c>
      <c r="I289" s="140"/>
      <c r="J289" s="141">
        <f>ROUND(I289*H289,2)</f>
        <v>0</v>
      </c>
      <c r="K289" s="137" t="s">
        <v>121</v>
      </c>
      <c r="L289" s="34"/>
      <c r="M289" s="142" t="s">
        <v>3</v>
      </c>
      <c r="N289" s="143" t="s">
        <v>41</v>
      </c>
      <c r="O289" s="54"/>
      <c r="P289" s="144">
        <f>O289*H289</f>
        <v>0</v>
      </c>
      <c r="Q289" s="144">
        <v>2.2667199999999998</v>
      </c>
      <c r="R289" s="144">
        <f>Q289*H289</f>
        <v>4.5787743999999995</v>
      </c>
      <c r="S289" s="144">
        <v>0</v>
      </c>
      <c r="T289" s="145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46" t="s">
        <v>122</v>
      </c>
      <c r="AT289" s="146" t="s">
        <v>117</v>
      </c>
      <c r="AU289" s="146" t="s">
        <v>123</v>
      </c>
      <c r="AY289" s="18" t="s">
        <v>113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8" t="s">
        <v>78</v>
      </c>
      <c r="BK289" s="147">
        <f>ROUND(I289*H289,2)</f>
        <v>0</v>
      </c>
      <c r="BL289" s="18" t="s">
        <v>122</v>
      </c>
      <c r="BM289" s="146" t="s">
        <v>492</v>
      </c>
    </row>
    <row r="290" spans="1:65" s="2" customFormat="1" ht="10.199999999999999">
      <c r="A290" s="33"/>
      <c r="B290" s="34"/>
      <c r="C290" s="33"/>
      <c r="D290" s="148" t="s">
        <v>125</v>
      </c>
      <c r="E290" s="33"/>
      <c r="F290" s="149" t="s">
        <v>493</v>
      </c>
      <c r="G290" s="33"/>
      <c r="H290" s="33"/>
      <c r="I290" s="150"/>
      <c r="J290" s="33"/>
      <c r="K290" s="33"/>
      <c r="L290" s="34"/>
      <c r="M290" s="151"/>
      <c r="N290" s="152"/>
      <c r="O290" s="54"/>
      <c r="P290" s="54"/>
      <c r="Q290" s="54"/>
      <c r="R290" s="54"/>
      <c r="S290" s="54"/>
      <c r="T290" s="55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8" t="s">
        <v>125</v>
      </c>
      <c r="AU290" s="18" t="s">
        <v>123</v>
      </c>
    </row>
    <row r="291" spans="1:65" s="13" customFormat="1" ht="10.199999999999999">
      <c r="B291" s="154"/>
      <c r="D291" s="148" t="s">
        <v>129</v>
      </c>
      <c r="E291" s="155" t="s">
        <v>3</v>
      </c>
      <c r="F291" s="156" t="s">
        <v>494</v>
      </c>
      <c r="H291" s="157">
        <v>2.02</v>
      </c>
      <c r="I291" s="158"/>
      <c r="L291" s="154"/>
      <c r="M291" s="159"/>
      <c r="N291" s="160"/>
      <c r="O291" s="160"/>
      <c r="P291" s="160"/>
      <c r="Q291" s="160"/>
      <c r="R291" s="160"/>
      <c r="S291" s="160"/>
      <c r="T291" s="161"/>
      <c r="AT291" s="155" t="s">
        <v>129</v>
      </c>
      <c r="AU291" s="155" t="s">
        <v>123</v>
      </c>
      <c r="AV291" s="13" t="s">
        <v>80</v>
      </c>
      <c r="AW291" s="13" t="s">
        <v>30</v>
      </c>
      <c r="AX291" s="13" t="s">
        <v>78</v>
      </c>
      <c r="AY291" s="155" t="s">
        <v>113</v>
      </c>
    </row>
    <row r="292" spans="1:65" s="2" customFormat="1" ht="14.4" customHeight="1">
      <c r="A292" s="33"/>
      <c r="B292" s="134"/>
      <c r="C292" s="135" t="s">
        <v>495</v>
      </c>
      <c r="D292" s="135" t="s">
        <v>117</v>
      </c>
      <c r="E292" s="136" t="s">
        <v>496</v>
      </c>
      <c r="F292" s="137" t="s">
        <v>497</v>
      </c>
      <c r="G292" s="138" t="s">
        <v>217</v>
      </c>
      <c r="H292" s="139">
        <v>6</v>
      </c>
      <c r="I292" s="140"/>
      <c r="J292" s="141">
        <f>ROUND(I292*H292,2)</f>
        <v>0</v>
      </c>
      <c r="K292" s="137" t="s">
        <v>3</v>
      </c>
      <c r="L292" s="34"/>
      <c r="M292" s="142" t="s">
        <v>3</v>
      </c>
      <c r="N292" s="143" t="s">
        <v>41</v>
      </c>
      <c r="O292" s="54"/>
      <c r="P292" s="144">
        <f>O292*H292</f>
        <v>0</v>
      </c>
      <c r="Q292" s="144">
        <v>0</v>
      </c>
      <c r="R292" s="144">
        <f>Q292*H292</f>
        <v>0</v>
      </c>
      <c r="S292" s="144">
        <v>0</v>
      </c>
      <c r="T292" s="145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46" t="s">
        <v>122</v>
      </c>
      <c r="AT292" s="146" t="s">
        <v>117</v>
      </c>
      <c r="AU292" s="146" t="s">
        <v>123</v>
      </c>
      <c r="AY292" s="18" t="s">
        <v>113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8" t="s">
        <v>78</v>
      </c>
      <c r="BK292" s="147">
        <f>ROUND(I292*H292,2)</f>
        <v>0</v>
      </c>
      <c r="BL292" s="18" t="s">
        <v>122</v>
      </c>
      <c r="BM292" s="146" t="s">
        <v>498</v>
      </c>
    </row>
    <row r="293" spans="1:65" s="2" customFormat="1" ht="10.199999999999999">
      <c r="A293" s="33"/>
      <c r="B293" s="34"/>
      <c r="C293" s="33"/>
      <c r="D293" s="148" t="s">
        <v>125</v>
      </c>
      <c r="E293" s="33"/>
      <c r="F293" s="149" t="s">
        <v>497</v>
      </c>
      <c r="G293" s="33"/>
      <c r="H293" s="33"/>
      <c r="I293" s="150"/>
      <c r="J293" s="33"/>
      <c r="K293" s="33"/>
      <c r="L293" s="34"/>
      <c r="M293" s="151"/>
      <c r="N293" s="152"/>
      <c r="O293" s="54"/>
      <c r="P293" s="54"/>
      <c r="Q293" s="54"/>
      <c r="R293" s="54"/>
      <c r="S293" s="54"/>
      <c r="T293" s="55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125</v>
      </c>
      <c r="AU293" s="18" t="s">
        <v>123</v>
      </c>
    </row>
    <row r="294" spans="1:65" s="2" customFormat="1" ht="14.4" customHeight="1">
      <c r="A294" s="33"/>
      <c r="B294" s="134"/>
      <c r="C294" s="135" t="s">
        <v>499</v>
      </c>
      <c r="D294" s="135" t="s">
        <v>117</v>
      </c>
      <c r="E294" s="136" t="s">
        <v>500</v>
      </c>
      <c r="F294" s="137" t="s">
        <v>501</v>
      </c>
      <c r="G294" s="138" t="s">
        <v>120</v>
      </c>
      <c r="H294" s="139">
        <v>7.6890000000000001</v>
      </c>
      <c r="I294" s="140"/>
      <c r="J294" s="141">
        <f>ROUND(I294*H294,2)</f>
        <v>0</v>
      </c>
      <c r="K294" s="137" t="s">
        <v>121</v>
      </c>
      <c r="L294" s="34"/>
      <c r="M294" s="142" t="s">
        <v>3</v>
      </c>
      <c r="N294" s="143" t="s">
        <v>41</v>
      </c>
      <c r="O294" s="54"/>
      <c r="P294" s="144">
        <f>O294*H294</f>
        <v>0</v>
      </c>
      <c r="Q294" s="144">
        <v>2.2563399999999998</v>
      </c>
      <c r="R294" s="144">
        <f>Q294*H294</f>
        <v>17.348998259999998</v>
      </c>
      <c r="S294" s="144">
        <v>0</v>
      </c>
      <c r="T294" s="145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46" t="s">
        <v>122</v>
      </c>
      <c r="AT294" s="146" t="s">
        <v>117</v>
      </c>
      <c r="AU294" s="146" t="s">
        <v>123</v>
      </c>
      <c r="AY294" s="18" t="s">
        <v>113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8" t="s">
        <v>78</v>
      </c>
      <c r="BK294" s="147">
        <f>ROUND(I294*H294,2)</f>
        <v>0</v>
      </c>
      <c r="BL294" s="18" t="s">
        <v>122</v>
      </c>
      <c r="BM294" s="146" t="s">
        <v>502</v>
      </c>
    </row>
    <row r="295" spans="1:65" s="2" customFormat="1" ht="10.199999999999999">
      <c r="A295" s="33"/>
      <c r="B295" s="34"/>
      <c r="C295" s="33"/>
      <c r="D295" s="148" t="s">
        <v>125</v>
      </c>
      <c r="E295" s="33"/>
      <c r="F295" s="149" t="s">
        <v>503</v>
      </c>
      <c r="G295" s="33"/>
      <c r="H295" s="33"/>
      <c r="I295" s="150"/>
      <c r="J295" s="33"/>
      <c r="K295" s="33"/>
      <c r="L295" s="34"/>
      <c r="M295" s="151"/>
      <c r="N295" s="152"/>
      <c r="O295" s="54"/>
      <c r="P295" s="54"/>
      <c r="Q295" s="54"/>
      <c r="R295" s="54"/>
      <c r="S295" s="54"/>
      <c r="T295" s="55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125</v>
      </c>
      <c r="AU295" s="18" t="s">
        <v>123</v>
      </c>
    </row>
    <row r="296" spans="1:65" s="2" customFormat="1" ht="19.2">
      <c r="A296" s="33"/>
      <c r="B296" s="34"/>
      <c r="C296" s="33"/>
      <c r="D296" s="148" t="s">
        <v>127</v>
      </c>
      <c r="E296" s="33"/>
      <c r="F296" s="153" t="s">
        <v>504</v>
      </c>
      <c r="G296" s="33"/>
      <c r="H296" s="33"/>
      <c r="I296" s="150"/>
      <c r="J296" s="33"/>
      <c r="K296" s="33"/>
      <c r="L296" s="34"/>
      <c r="M296" s="151"/>
      <c r="N296" s="152"/>
      <c r="O296" s="54"/>
      <c r="P296" s="54"/>
      <c r="Q296" s="54"/>
      <c r="R296" s="54"/>
      <c r="S296" s="54"/>
      <c r="T296" s="55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127</v>
      </c>
      <c r="AU296" s="18" t="s">
        <v>123</v>
      </c>
    </row>
    <row r="297" spans="1:65" s="13" customFormat="1" ht="10.199999999999999">
      <c r="B297" s="154"/>
      <c r="D297" s="148" t="s">
        <v>129</v>
      </c>
      <c r="E297" s="155" t="s">
        <v>3</v>
      </c>
      <c r="F297" s="156" t="s">
        <v>505</v>
      </c>
      <c r="H297" s="157">
        <v>3.1240000000000001</v>
      </c>
      <c r="I297" s="158"/>
      <c r="L297" s="154"/>
      <c r="M297" s="159"/>
      <c r="N297" s="160"/>
      <c r="O297" s="160"/>
      <c r="P297" s="160"/>
      <c r="Q297" s="160"/>
      <c r="R297" s="160"/>
      <c r="S297" s="160"/>
      <c r="T297" s="161"/>
      <c r="AT297" s="155" t="s">
        <v>129</v>
      </c>
      <c r="AU297" s="155" t="s">
        <v>123</v>
      </c>
      <c r="AV297" s="13" t="s">
        <v>80</v>
      </c>
      <c r="AW297" s="13" t="s">
        <v>30</v>
      </c>
      <c r="AX297" s="13" t="s">
        <v>70</v>
      </c>
      <c r="AY297" s="155" t="s">
        <v>113</v>
      </c>
    </row>
    <row r="298" spans="1:65" s="13" customFormat="1" ht="10.199999999999999">
      <c r="B298" s="154"/>
      <c r="D298" s="148" t="s">
        <v>129</v>
      </c>
      <c r="E298" s="155" t="s">
        <v>3</v>
      </c>
      <c r="F298" s="156" t="s">
        <v>506</v>
      </c>
      <c r="H298" s="157">
        <v>1.0029999999999999</v>
      </c>
      <c r="I298" s="158"/>
      <c r="L298" s="154"/>
      <c r="M298" s="159"/>
      <c r="N298" s="160"/>
      <c r="O298" s="160"/>
      <c r="P298" s="160"/>
      <c r="Q298" s="160"/>
      <c r="R298" s="160"/>
      <c r="S298" s="160"/>
      <c r="T298" s="161"/>
      <c r="AT298" s="155" t="s">
        <v>129</v>
      </c>
      <c r="AU298" s="155" t="s">
        <v>123</v>
      </c>
      <c r="AV298" s="13" t="s">
        <v>80</v>
      </c>
      <c r="AW298" s="13" t="s">
        <v>30</v>
      </c>
      <c r="AX298" s="13" t="s">
        <v>70</v>
      </c>
      <c r="AY298" s="155" t="s">
        <v>113</v>
      </c>
    </row>
    <row r="299" spans="1:65" s="13" customFormat="1" ht="10.199999999999999">
      <c r="B299" s="154"/>
      <c r="D299" s="148" t="s">
        <v>129</v>
      </c>
      <c r="E299" s="155" t="s">
        <v>3</v>
      </c>
      <c r="F299" s="156" t="s">
        <v>507</v>
      </c>
      <c r="H299" s="157">
        <v>3.5619999999999998</v>
      </c>
      <c r="I299" s="158"/>
      <c r="L299" s="154"/>
      <c r="M299" s="159"/>
      <c r="N299" s="160"/>
      <c r="O299" s="160"/>
      <c r="P299" s="160"/>
      <c r="Q299" s="160"/>
      <c r="R299" s="160"/>
      <c r="S299" s="160"/>
      <c r="T299" s="161"/>
      <c r="AT299" s="155" t="s">
        <v>129</v>
      </c>
      <c r="AU299" s="155" t="s">
        <v>123</v>
      </c>
      <c r="AV299" s="13" t="s">
        <v>80</v>
      </c>
      <c r="AW299" s="13" t="s">
        <v>30</v>
      </c>
      <c r="AX299" s="13" t="s">
        <v>70</v>
      </c>
      <c r="AY299" s="155" t="s">
        <v>113</v>
      </c>
    </row>
    <row r="300" spans="1:65" s="14" customFormat="1" ht="10.199999999999999">
      <c r="B300" s="162"/>
      <c r="D300" s="148" t="s">
        <v>129</v>
      </c>
      <c r="E300" s="163" t="s">
        <v>3</v>
      </c>
      <c r="F300" s="164" t="s">
        <v>132</v>
      </c>
      <c r="H300" s="165">
        <v>7.6890000000000001</v>
      </c>
      <c r="I300" s="166"/>
      <c r="L300" s="162"/>
      <c r="M300" s="167"/>
      <c r="N300" s="168"/>
      <c r="O300" s="168"/>
      <c r="P300" s="168"/>
      <c r="Q300" s="168"/>
      <c r="R300" s="168"/>
      <c r="S300" s="168"/>
      <c r="T300" s="169"/>
      <c r="AT300" s="163" t="s">
        <v>129</v>
      </c>
      <c r="AU300" s="163" t="s">
        <v>123</v>
      </c>
      <c r="AV300" s="14" t="s">
        <v>122</v>
      </c>
      <c r="AW300" s="14" t="s">
        <v>30</v>
      </c>
      <c r="AX300" s="14" t="s">
        <v>78</v>
      </c>
      <c r="AY300" s="163" t="s">
        <v>113</v>
      </c>
    </row>
    <row r="301" spans="1:65" s="2" customFormat="1" ht="14.4" customHeight="1">
      <c r="A301" s="33"/>
      <c r="B301" s="134"/>
      <c r="C301" s="135" t="s">
        <v>508</v>
      </c>
      <c r="D301" s="135" t="s">
        <v>117</v>
      </c>
      <c r="E301" s="136" t="s">
        <v>509</v>
      </c>
      <c r="F301" s="137" t="s">
        <v>510</v>
      </c>
      <c r="G301" s="138" t="s">
        <v>120</v>
      </c>
      <c r="H301" s="139">
        <v>48.526000000000003</v>
      </c>
      <c r="I301" s="140"/>
      <c r="J301" s="141">
        <f>ROUND(I301*H301,2)</f>
        <v>0</v>
      </c>
      <c r="K301" s="137" t="s">
        <v>121</v>
      </c>
      <c r="L301" s="34"/>
      <c r="M301" s="142" t="s">
        <v>3</v>
      </c>
      <c r="N301" s="143" t="s">
        <v>41</v>
      </c>
      <c r="O301" s="54"/>
      <c r="P301" s="144">
        <f>O301*H301</f>
        <v>0</v>
      </c>
      <c r="Q301" s="144">
        <v>2.45329</v>
      </c>
      <c r="R301" s="144">
        <f>Q301*H301</f>
        <v>119.04835054</v>
      </c>
      <c r="S301" s="144">
        <v>0</v>
      </c>
      <c r="T301" s="145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46" t="s">
        <v>122</v>
      </c>
      <c r="AT301" s="146" t="s">
        <v>117</v>
      </c>
      <c r="AU301" s="146" t="s">
        <v>123</v>
      </c>
      <c r="AY301" s="18" t="s">
        <v>113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8" t="s">
        <v>78</v>
      </c>
      <c r="BK301" s="147">
        <f>ROUND(I301*H301,2)</f>
        <v>0</v>
      </c>
      <c r="BL301" s="18" t="s">
        <v>122</v>
      </c>
      <c r="BM301" s="146" t="s">
        <v>511</v>
      </c>
    </row>
    <row r="302" spans="1:65" s="2" customFormat="1" ht="10.199999999999999">
      <c r="A302" s="33"/>
      <c r="B302" s="34"/>
      <c r="C302" s="33"/>
      <c r="D302" s="148" t="s">
        <v>125</v>
      </c>
      <c r="E302" s="33"/>
      <c r="F302" s="149" t="s">
        <v>512</v>
      </c>
      <c r="G302" s="33"/>
      <c r="H302" s="33"/>
      <c r="I302" s="150"/>
      <c r="J302" s="33"/>
      <c r="K302" s="33"/>
      <c r="L302" s="34"/>
      <c r="M302" s="151"/>
      <c r="N302" s="152"/>
      <c r="O302" s="54"/>
      <c r="P302" s="54"/>
      <c r="Q302" s="54"/>
      <c r="R302" s="54"/>
      <c r="S302" s="54"/>
      <c r="T302" s="55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125</v>
      </c>
      <c r="AU302" s="18" t="s">
        <v>123</v>
      </c>
    </row>
    <row r="303" spans="1:65" s="2" customFormat="1" ht="19.2">
      <c r="A303" s="33"/>
      <c r="B303" s="34"/>
      <c r="C303" s="33"/>
      <c r="D303" s="148" t="s">
        <v>127</v>
      </c>
      <c r="E303" s="33"/>
      <c r="F303" s="153" t="s">
        <v>513</v>
      </c>
      <c r="G303" s="33"/>
      <c r="H303" s="33"/>
      <c r="I303" s="150"/>
      <c r="J303" s="33"/>
      <c r="K303" s="33"/>
      <c r="L303" s="34"/>
      <c r="M303" s="151"/>
      <c r="N303" s="152"/>
      <c r="O303" s="54"/>
      <c r="P303" s="54"/>
      <c r="Q303" s="54"/>
      <c r="R303" s="54"/>
      <c r="S303" s="54"/>
      <c r="T303" s="55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127</v>
      </c>
      <c r="AU303" s="18" t="s">
        <v>123</v>
      </c>
    </row>
    <row r="304" spans="1:65" s="13" customFormat="1" ht="10.199999999999999">
      <c r="B304" s="154"/>
      <c r="D304" s="148" t="s">
        <v>129</v>
      </c>
      <c r="E304" s="155" t="s">
        <v>3</v>
      </c>
      <c r="F304" s="156" t="s">
        <v>514</v>
      </c>
      <c r="H304" s="157">
        <v>21.93</v>
      </c>
      <c r="I304" s="158"/>
      <c r="L304" s="154"/>
      <c r="M304" s="159"/>
      <c r="N304" s="160"/>
      <c r="O304" s="160"/>
      <c r="P304" s="160"/>
      <c r="Q304" s="160"/>
      <c r="R304" s="160"/>
      <c r="S304" s="160"/>
      <c r="T304" s="161"/>
      <c r="AT304" s="155" t="s">
        <v>129</v>
      </c>
      <c r="AU304" s="155" t="s">
        <v>123</v>
      </c>
      <c r="AV304" s="13" t="s">
        <v>80</v>
      </c>
      <c r="AW304" s="13" t="s">
        <v>30</v>
      </c>
      <c r="AX304" s="13" t="s">
        <v>70</v>
      </c>
      <c r="AY304" s="155" t="s">
        <v>113</v>
      </c>
    </row>
    <row r="305" spans="1:65" s="13" customFormat="1" ht="10.199999999999999">
      <c r="B305" s="154"/>
      <c r="D305" s="148" t="s">
        <v>129</v>
      </c>
      <c r="E305" s="155" t="s">
        <v>3</v>
      </c>
      <c r="F305" s="156" t="s">
        <v>515</v>
      </c>
      <c r="H305" s="157">
        <v>26.596</v>
      </c>
      <c r="I305" s="158"/>
      <c r="L305" s="154"/>
      <c r="M305" s="159"/>
      <c r="N305" s="160"/>
      <c r="O305" s="160"/>
      <c r="P305" s="160"/>
      <c r="Q305" s="160"/>
      <c r="R305" s="160"/>
      <c r="S305" s="160"/>
      <c r="T305" s="161"/>
      <c r="AT305" s="155" t="s">
        <v>129</v>
      </c>
      <c r="AU305" s="155" t="s">
        <v>123</v>
      </c>
      <c r="AV305" s="13" t="s">
        <v>80</v>
      </c>
      <c r="AW305" s="13" t="s">
        <v>30</v>
      </c>
      <c r="AX305" s="13" t="s">
        <v>70</v>
      </c>
      <c r="AY305" s="155" t="s">
        <v>113</v>
      </c>
    </row>
    <row r="306" spans="1:65" s="14" customFormat="1" ht="10.199999999999999">
      <c r="B306" s="162"/>
      <c r="D306" s="148" t="s">
        <v>129</v>
      </c>
      <c r="E306" s="163" t="s">
        <v>3</v>
      </c>
      <c r="F306" s="164" t="s">
        <v>132</v>
      </c>
      <c r="H306" s="165">
        <v>48.526000000000003</v>
      </c>
      <c r="I306" s="166"/>
      <c r="L306" s="162"/>
      <c r="M306" s="167"/>
      <c r="N306" s="168"/>
      <c r="O306" s="168"/>
      <c r="P306" s="168"/>
      <c r="Q306" s="168"/>
      <c r="R306" s="168"/>
      <c r="S306" s="168"/>
      <c r="T306" s="169"/>
      <c r="AT306" s="163" t="s">
        <v>129</v>
      </c>
      <c r="AU306" s="163" t="s">
        <v>123</v>
      </c>
      <c r="AV306" s="14" t="s">
        <v>122</v>
      </c>
      <c r="AW306" s="14" t="s">
        <v>30</v>
      </c>
      <c r="AX306" s="14" t="s">
        <v>78</v>
      </c>
      <c r="AY306" s="163" t="s">
        <v>113</v>
      </c>
    </row>
    <row r="307" spans="1:65" s="2" customFormat="1" ht="14.4" customHeight="1">
      <c r="A307" s="33"/>
      <c r="B307" s="134"/>
      <c r="C307" s="135" t="s">
        <v>516</v>
      </c>
      <c r="D307" s="135" t="s">
        <v>117</v>
      </c>
      <c r="E307" s="136" t="s">
        <v>517</v>
      </c>
      <c r="F307" s="137" t="s">
        <v>518</v>
      </c>
      <c r="G307" s="138" t="s">
        <v>120</v>
      </c>
      <c r="H307" s="139">
        <v>4.7869999999999999</v>
      </c>
      <c r="I307" s="140"/>
      <c r="J307" s="141">
        <f>ROUND(I307*H307,2)</f>
        <v>0</v>
      </c>
      <c r="K307" s="137" t="s">
        <v>121</v>
      </c>
      <c r="L307" s="34"/>
      <c r="M307" s="142" t="s">
        <v>3</v>
      </c>
      <c r="N307" s="143" t="s">
        <v>41</v>
      </c>
      <c r="O307" s="54"/>
      <c r="P307" s="144">
        <f>O307*H307</f>
        <v>0</v>
      </c>
      <c r="Q307" s="144">
        <v>2.45329</v>
      </c>
      <c r="R307" s="144">
        <f>Q307*H307</f>
        <v>11.74389923</v>
      </c>
      <c r="S307" s="144">
        <v>0</v>
      </c>
      <c r="T307" s="145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46" t="s">
        <v>122</v>
      </c>
      <c r="AT307" s="146" t="s">
        <v>117</v>
      </c>
      <c r="AU307" s="146" t="s">
        <v>123</v>
      </c>
      <c r="AY307" s="18" t="s">
        <v>113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8" t="s">
        <v>78</v>
      </c>
      <c r="BK307" s="147">
        <f>ROUND(I307*H307,2)</f>
        <v>0</v>
      </c>
      <c r="BL307" s="18" t="s">
        <v>122</v>
      </c>
      <c r="BM307" s="146" t="s">
        <v>519</v>
      </c>
    </row>
    <row r="308" spans="1:65" s="2" customFormat="1" ht="10.199999999999999">
      <c r="A308" s="33"/>
      <c r="B308" s="34"/>
      <c r="C308" s="33"/>
      <c r="D308" s="148" t="s">
        <v>125</v>
      </c>
      <c r="E308" s="33"/>
      <c r="F308" s="149" t="s">
        <v>520</v>
      </c>
      <c r="G308" s="33"/>
      <c r="H308" s="33"/>
      <c r="I308" s="150"/>
      <c r="J308" s="33"/>
      <c r="K308" s="33"/>
      <c r="L308" s="34"/>
      <c r="M308" s="151"/>
      <c r="N308" s="152"/>
      <c r="O308" s="54"/>
      <c r="P308" s="54"/>
      <c r="Q308" s="54"/>
      <c r="R308" s="54"/>
      <c r="S308" s="54"/>
      <c r="T308" s="55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125</v>
      </c>
      <c r="AU308" s="18" t="s">
        <v>123</v>
      </c>
    </row>
    <row r="309" spans="1:65" s="2" customFormat="1" ht="19.2">
      <c r="A309" s="33"/>
      <c r="B309" s="34"/>
      <c r="C309" s="33"/>
      <c r="D309" s="148" t="s">
        <v>127</v>
      </c>
      <c r="E309" s="33"/>
      <c r="F309" s="153" t="s">
        <v>521</v>
      </c>
      <c r="G309" s="33"/>
      <c r="H309" s="33"/>
      <c r="I309" s="150"/>
      <c r="J309" s="33"/>
      <c r="K309" s="33"/>
      <c r="L309" s="34"/>
      <c r="M309" s="151"/>
      <c r="N309" s="152"/>
      <c r="O309" s="54"/>
      <c r="P309" s="54"/>
      <c r="Q309" s="54"/>
      <c r="R309" s="54"/>
      <c r="S309" s="54"/>
      <c r="T309" s="55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127</v>
      </c>
      <c r="AU309" s="18" t="s">
        <v>123</v>
      </c>
    </row>
    <row r="310" spans="1:65" s="13" customFormat="1" ht="10.199999999999999">
      <c r="B310" s="154"/>
      <c r="D310" s="148" t="s">
        <v>129</v>
      </c>
      <c r="E310" s="155" t="s">
        <v>3</v>
      </c>
      <c r="F310" s="156" t="s">
        <v>522</v>
      </c>
      <c r="H310" s="157">
        <v>4.7869999999999999</v>
      </c>
      <c r="I310" s="158"/>
      <c r="L310" s="154"/>
      <c r="M310" s="159"/>
      <c r="N310" s="160"/>
      <c r="O310" s="160"/>
      <c r="P310" s="160"/>
      <c r="Q310" s="160"/>
      <c r="R310" s="160"/>
      <c r="S310" s="160"/>
      <c r="T310" s="161"/>
      <c r="AT310" s="155" t="s">
        <v>129</v>
      </c>
      <c r="AU310" s="155" t="s">
        <v>123</v>
      </c>
      <c r="AV310" s="13" t="s">
        <v>80</v>
      </c>
      <c r="AW310" s="13" t="s">
        <v>30</v>
      </c>
      <c r="AX310" s="13" t="s">
        <v>78</v>
      </c>
      <c r="AY310" s="155" t="s">
        <v>113</v>
      </c>
    </row>
    <row r="311" spans="1:65" s="2" customFormat="1" ht="14.4" customHeight="1">
      <c r="A311" s="33"/>
      <c r="B311" s="134"/>
      <c r="C311" s="135" t="s">
        <v>523</v>
      </c>
      <c r="D311" s="135" t="s">
        <v>117</v>
      </c>
      <c r="E311" s="136" t="s">
        <v>524</v>
      </c>
      <c r="F311" s="137" t="s">
        <v>525</v>
      </c>
      <c r="G311" s="138" t="s">
        <v>154</v>
      </c>
      <c r="H311" s="139">
        <v>120.453</v>
      </c>
      <c r="I311" s="140"/>
      <c r="J311" s="141">
        <f>ROUND(I311*H311,2)</f>
        <v>0</v>
      </c>
      <c r="K311" s="137" t="s">
        <v>121</v>
      </c>
      <c r="L311" s="34"/>
      <c r="M311" s="142" t="s">
        <v>3</v>
      </c>
      <c r="N311" s="143" t="s">
        <v>41</v>
      </c>
      <c r="O311" s="54"/>
      <c r="P311" s="144">
        <f>O311*H311</f>
        <v>0</v>
      </c>
      <c r="Q311" s="144">
        <v>2.7499999999999998E-3</v>
      </c>
      <c r="R311" s="144">
        <f>Q311*H311</f>
        <v>0.33124575000000001</v>
      </c>
      <c r="S311" s="144">
        <v>0</v>
      </c>
      <c r="T311" s="145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46" t="s">
        <v>122</v>
      </c>
      <c r="AT311" s="146" t="s">
        <v>117</v>
      </c>
      <c r="AU311" s="146" t="s">
        <v>123</v>
      </c>
      <c r="AY311" s="18" t="s">
        <v>113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8" t="s">
        <v>78</v>
      </c>
      <c r="BK311" s="147">
        <f>ROUND(I311*H311,2)</f>
        <v>0</v>
      </c>
      <c r="BL311" s="18" t="s">
        <v>122</v>
      </c>
      <c r="BM311" s="146" t="s">
        <v>526</v>
      </c>
    </row>
    <row r="312" spans="1:65" s="2" customFormat="1" ht="10.199999999999999">
      <c r="A312" s="33"/>
      <c r="B312" s="34"/>
      <c r="C312" s="33"/>
      <c r="D312" s="148" t="s">
        <v>125</v>
      </c>
      <c r="E312" s="33"/>
      <c r="F312" s="149" t="s">
        <v>527</v>
      </c>
      <c r="G312" s="33"/>
      <c r="H312" s="33"/>
      <c r="I312" s="150"/>
      <c r="J312" s="33"/>
      <c r="K312" s="33"/>
      <c r="L312" s="34"/>
      <c r="M312" s="151"/>
      <c r="N312" s="152"/>
      <c r="O312" s="54"/>
      <c r="P312" s="54"/>
      <c r="Q312" s="54"/>
      <c r="R312" s="54"/>
      <c r="S312" s="54"/>
      <c r="T312" s="55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8" t="s">
        <v>125</v>
      </c>
      <c r="AU312" s="18" t="s">
        <v>123</v>
      </c>
    </row>
    <row r="313" spans="1:65" s="13" customFormat="1" ht="10.199999999999999">
      <c r="B313" s="154"/>
      <c r="D313" s="148" t="s">
        <v>129</v>
      </c>
      <c r="E313" s="155" t="s">
        <v>3</v>
      </c>
      <c r="F313" s="156" t="s">
        <v>528</v>
      </c>
      <c r="H313" s="157">
        <v>62.296999999999997</v>
      </c>
      <c r="I313" s="158"/>
      <c r="L313" s="154"/>
      <c r="M313" s="159"/>
      <c r="N313" s="160"/>
      <c r="O313" s="160"/>
      <c r="P313" s="160"/>
      <c r="Q313" s="160"/>
      <c r="R313" s="160"/>
      <c r="S313" s="160"/>
      <c r="T313" s="161"/>
      <c r="AT313" s="155" t="s">
        <v>129</v>
      </c>
      <c r="AU313" s="155" t="s">
        <v>123</v>
      </c>
      <c r="AV313" s="13" t="s">
        <v>80</v>
      </c>
      <c r="AW313" s="13" t="s">
        <v>30</v>
      </c>
      <c r="AX313" s="13" t="s">
        <v>70</v>
      </c>
      <c r="AY313" s="155" t="s">
        <v>113</v>
      </c>
    </row>
    <row r="314" spans="1:65" s="13" customFormat="1" ht="10.199999999999999">
      <c r="B314" s="154"/>
      <c r="D314" s="148" t="s">
        <v>129</v>
      </c>
      <c r="E314" s="155" t="s">
        <v>3</v>
      </c>
      <c r="F314" s="156" t="s">
        <v>529</v>
      </c>
      <c r="H314" s="157">
        <v>58.155999999999999</v>
      </c>
      <c r="I314" s="158"/>
      <c r="L314" s="154"/>
      <c r="M314" s="159"/>
      <c r="N314" s="160"/>
      <c r="O314" s="160"/>
      <c r="P314" s="160"/>
      <c r="Q314" s="160"/>
      <c r="R314" s="160"/>
      <c r="S314" s="160"/>
      <c r="T314" s="161"/>
      <c r="AT314" s="155" t="s">
        <v>129</v>
      </c>
      <c r="AU314" s="155" t="s">
        <v>123</v>
      </c>
      <c r="AV314" s="13" t="s">
        <v>80</v>
      </c>
      <c r="AW314" s="13" t="s">
        <v>30</v>
      </c>
      <c r="AX314" s="13" t="s">
        <v>70</v>
      </c>
      <c r="AY314" s="155" t="s">
        <v>113</v>
      </c>
    </row>
    <row r="315" spans="1:65" s="14" customFormat="1" ht="10.199999999999999">
      <c r="B315" s="162"/>
      <c r="D315" s="148" t="s">
        <v>129</v>
      </c>
      <c r="E315" s="163" t="s">
        <v>3</v>
      </c>
      <c r="F315" s="164" t="s">
        <v>132</v>
      </c>
      <c r="H315" s="165">
        <v>120.453</v>
      </c>
      <c r="I315" s="166"/>
      <c r="L315" s="162"/>
      <c r="M315" s="167"/>
      <c r="N315" s="168"/>
      <c r="O315" s="168"/>
      <c r="P315" s="168"/>
      <c r="Q315" s="168"/>
      <c r="R315" s="168"/>
      <c r="S315" s="168"/>
      <c r="T315" s="169"/>
      <c r="AT315" s="163" t="s">
        <v>129</v>
      </c>
      <c r="AU315" s="163" t="s">
        <v>123</v>
      </c>
      <c r="AV315" s="14" t="s">
        <v>122</v>
      </c>
      <c r="AW315" s="14" t="s">
        <v>30</v>
      </c>
      <c r="AX315" s="14" t="s">
        <v>78</v>
      </c>
      <c r="AY315" s="163" t="s">
        <v>113</v>
      </c>
    </row>
    <row r="316" spans="1:65" s="2" customFormat="1" ht="14.4" customHeight="1">
      <c r="A316" s="33"/>
      <c r="B316" s="134"/>
      <c r="C316" s="135" t="s">
        <v>530</v>
      </c>
      <c r="D316" s="135" t="s">
        <v>117</v>
      </c>
      <c r="E316" s="136" t="s">
        <v>531</v>
      </c>
      <c r="F316" s="137" t="s">
        <v>532</v>
      </c>
      <c r="G316" s="138" t="s">
        <v>154</v>
      </c>
      <c r="H316" s="139">
        <v>120.453</v>
      </c>
      <c r="I316" s="140"/>
      <c r="J316" s="141">
        <f>ROUND(I316*H316,2)</f>
        <v>0</v>
      </c>
      <c r="K316" s="137" t="s">
        <v>121</v>
      </c>
      <c r="L316" s="34"/>
      <c r="M316" s="142" t="s">
        <v>3</v>
      </c>
      <c r="N316" s="143" t="s">
        <v>41</v>
      </c>
      <c r="O316" s="54"/>
      <c r="P316" s="144">
        <f>O316*H316</f>
        <v>0</v>
      </c>
      <c r="Q316" s="144">
        <v>0</v>
      </c>
      <c r="R316" s="144">
        <f>Q316*H316</f>
        <v>0</v>
      </c>
      <c r="S316" s="144">
        <v>0</v>
      </c>
      <c r="T316" s="14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46" t="s">
        <v>122</v>
      </c>
      <c r="AT316" s="146" t="s">
        <v>117</v>
      </c>
      <c r="AU316" s="146" t="s">
        <v>123</v>
      </c>
      <c r="AY316" s="18" t="s">
        <v>113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8" t="s">
        <v>78</v>
      </c>
      <c r="BK316" s="147">
        <f>ROUND(I316*H316,2)</f>
        <v>0</v>
      </c>
      <c r="BL316" s="18" t="s">
        <v>122</v>
      </c>
      <c r="BM316" s="146" t="s">
        <v>533</v>
      </c>
    </row>
    <row r="317" spans="1:65" s="2" customFormat="1" ht="10.199999999999999">
      <c r="A317" s="33"/>
      <c r="B317" s="34"/>
      <c r="C317" s="33"/>
      <c r="D317" s="148" t="s">
        <v>125</v>
      </c>
      <c r="E317" s="33"/>
      <c r="F317" s="149" t="s">
        <v>534</v>
      </c>
      <c r="G317" s="33"/>
      <c r="H317" s="33"/>
      <c r="I317" s="150"/>
      <c r="J317" s="33"/>
      <c r="K317" s="33"/>
      <c r="L317" s="34"/>
      <c r="M317" s="151"/>
      <c r="N317" s="152"/>
      <c r="O317" s="54"/>
      <c r="P317" s="54"/>
      <c r="Q317" s="54"/>
      <c r="R317" s="54"/>
      <c r="S317" s="54"/>
      <c r="T317" s="55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125</v>
      </c>
      <c r="AU317" s="18" t="s">
        <v>123</v>
      </c>
    </row>
    <row r="318" spans="1:65" s="2" customFormat="1" ht="14.4" customHeight="1">
      <c r="A318" s="33"/>
      <c r="B318" s="134"/>
      <c r="C318" s="135" t="s">
        <v>535</v>
      </c>
      <c r="D318" s="135" t="s">
        <v>117</v>
      </c>
      <c r="E318" s="136" t="s">
        <v>536</v>
      </c>
      <c r="F318" s="137" t="s">
        <v>537</v>
      </c>
      <c r="G318" s="138" t="s">
        <v>199</v>
      </c>
      <c r="H318" s="139">
        <v>6.6849999999999996</v>
      </c>
      <c r="I318" s="140"/>
      <c r="J318" s="141">
        <f>ROUND(I318*H318,2)</f>
        <v>0</v>
      </c>
      <c r="K318" s="137" t="s">
        <v>121</v>
      </c>
      <c r="L318" s="34"/>
      <c r="M318" s="142" t="s">
        <v>3</v>
      </c>
      <c r="N318" s="143" t="s">
        <v>41</v>
      </c>
      <c r="O318" s="54"/>
      <c r="P318" s="144">
        <f>O318*H318</f>
        <v>0</v>
      </c>
      <c r="Q318" s="144">
        <v>1.0593999999999999</v>
      </c>
      <c r="R318" s="144">
        <f>Q318*H318</f>
        <v>7.082088999999999</v>
      </c>
      <c r="S318" s="144">
        <v>0</v>
      </c>
      <c r="T318" s="145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46" t="s">
        <v>122</v>
      </c>
      <c r="AT318" s="146" t="s">
        <v>117</v>
      </c>
      <c r="AU318" s="146" t="s">
        <v>123</v>
      </c>
      <c r="AY318" s="18" t="s">
        <v>113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8" t="s">
        <v>78</v>
      </c>
      <c r="BK318" s="147">
        <f>ROUND(I318*H318,2)</f>
        <v>0</v>
      </c>
      <c r="BL318" s="18" t="s">
        <v>122</v>
      </c>
      <c r="BM318" s="146" t="s">
        <v>538</v>
      </c>
    </row>
    <row r="319" spans="1:65" s="2" customFormat="1" ht="19.2">
      <c r="A319" s="33"/>
      <c r="B319" s="34"/>
      <c r="C319" s="33"/>
      <c r="D319" s="148" t="s">
        <v>125</v>
      </c>
      <c r="E319" s="33"/>
      <c r="F319" s="149" t="s">
        <v>539</v>
      </c>
      <c r="G319" s="33"/>
      <c r="H319" s="33"/>
      <c r="I319" s="150"/>
      <c r="J319" s="33"/>
      <c r="K319" s="33"/>
      <c r="L319" s="34"/>
      <c r="M319" s="151"/>
      <c r="N319" s="152"/>
      <c r="O319" s="54"/>
      <c r="P319" s="54"/>
      <c r="Q319" s="54"/>
      <c r="R319" s="54"/>
      <c r="S319" s="54"/>
      <c r="T319" s="55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8" t="s">
        <v>125</v>
      </c>
      <c r="AU319" s="18" t="s">
        <v>123</v>
      </c>
    </row>
    <row r="320" spans="1:65" s="13" customFormat="1" ht="10.199999999999999">
      <c r="B320" s="154"/>
      <c r="D320" s="148" t="s">
        <v>129</v>
      </c>
      <c r="E320" s="155" t="s">
        <v>3</v>
      </c>
      <c r="F320" s="156" t="s">
        <v>540</v>
      </c>
      <c r="H320" s="157">
        <v>6.6849999999999996</v>
      </c>
      <c r="I320" s="158"/>
      <c r="L320" s="154"/>
      <c r="M320" s="159"/>
      <c r="N320" s="160"/>
      <c r="O320" s="160"/>
      <c r="P320" s="160"/>
      <c r="Q320" s="160"/>
      <c r="R320" s="160"/>
      <c r="S320" s="160"/>
      <c r="T320" s="161"/>
      <c r="AT320" s="155" t="s">
        <v>129</v>
      </c>
      <c r="AU320" s="155" t="s">
        <v>123</v>
      </c>
      <c r="AV320" s="13" t="s">
        <v>80</v>
      </c>
      <c r="AW320" s="13" t="s">
        <v>30</v>
      </c>
      <c r="AX320" s="13" t="s">
        <v>78</v>
      </c>
      <c r="AY320" s="155" t="s">
        <v>113</v>
      </c>
    </row>
    <row r="321" spans="1:65" s="2" customFormat="1" ht="14.4" customHeight="1">
      <c r="A321" s="33"/>
      <c r="B321" s="134"/>
      <c r="C321" s="135" t="s">
        <v>328</v>
      </c>
      <c r="D321" s="135" t="s">
        <v>117</v>
      </c>
      <c r="E321" s="136" t="s">
        <v>541</v>
      </c>
      <c r="F321" s="137" t="s">
        <v>542</v>
      </c>
      <c r="G321" s="138" t="s">
        <v>154</v>
      </c>
      <c r="H321" s="139">
        <v>18</v>
      </c>
      <c r="I321" s="140"/>
      <c r="J321" s="141">
        <f>ROUND(I321*H321,2)</f>
        <v>0</v>
      </c>
      <c r="K321" s="137" t="s">
        <v>121</v>
      </c>
      <c r="L321" s="34"/>
      <c r="M321" s="142" t="s">
        <v>3</v>
      </c>
      <c r="N321" s="143" t="s">
        <v>41</v>
      </c>
      <c r="O321" s="54"/>
      <c r="P321" s="144">
        <f>O321*H321</f>
        <v>0</v>
      </c>
      <c r="Q321" s="144">
        <v>8.3500000000000005E-2</v>
      </c>
      <c r="R321" s="144">
        <f>Q321*H321</f>
        <v>1.5030000000000001</v>
      </c>
      <c r="S321" s="144">
        <v>0</v>
      </c>
      <c r="T321" s="145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46" t="s">
        <v>122</v>
      </c>
      <c r="AT321" s="146" t="s">
        <v>117</v>
      </c>
      <c r="AU321" s="146" t="s">
        <v>123</v>
      </c>
      <c r="AY321" s="18" t="s">
        <v>113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8" t="s">
        <v>78</v>
      </c>
      <c r="BK321" s="147">
        <f>ROUND(I321*H321,2)</f>
        <v>0</v>
      </c>
      <c r="BL321" s="18" t="s">
        <v>122</v>
      </c>
      <c r="BM321" s="146" t="s">
        <v>543</v>
      </c>
    </row>
    <row r="322" spans="1:65" s="2" customFormat="1" ht="19.2">
      <c r="A322" s="33"/>
      <c r="B322" s="34"/>
      <c r="C322" s="33"/>
      <c r="D322" s="148" t="s">
        <v>125</v>
      </c>
      <c r="E322" s="33"/>
      <c r="F322" s="149" t="s">
        <v>544</v>
      </c>
      <c r="G322" s="33"/>
      <c r="H322" s="33"/>
      <c r="I322" s="150"/>
      <c r="J322" s="33"/>
      <c r="K322" s="33"/>
      <c r="L322" s="34"/>
      <c r="M322" s="151"/>
      <c r="N322" s="152"/>
      <c r="O322" s="54"/>
      <c r="P322" s="54"/>
      <c r="Q322" s="54"/>
      <c r="R322" s="54"/>
      <c r="S322" s="54"/>
      <c r="T322" s="55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125</v>
      </c>
      <c r="AU322" s="18" t="s">
        <v>123</v>
      </c>
    </row>
    <row r="323" spans="1:65" s="2" customFormat="1" ht="14.4" customHeight="1">
      <c r="A323" s="33"/>
      <c r="B323" s="134"/>
      <c r="C323" s="170" t="s">
        <v>545</v>
      </c>
      <c r="D323" s="170" t="s">
        <v>196</v>
      </c>
      <c r="E323" s="171" t="s">
        <v>546</v>
      </c>
      <c r="F323" s="172" t="s">
        <v>547</v>
      </c>
      <c r="G323" s="173" t="s">
        <v>217</v>
      </c>
      <c r="H323" s="174">
        <v>5</v>
      </c>
      <c r="I323" s="175"/>
      <c r="J323" s="176">
        <f>ROUND(I323*H323,2)</f>
        <v>0</v>
      </c>
      <c r="K323" s="172" t="s">
        <v>121</v>
      </c>
      <c r="L323" s="177"/>
      <c r="M323" s="178" t="s">
        <v>3</v>
      </c>
      <c r="N323" s="179" t="s">
        <v>41</v>
      </c>
      <c r="O323" s="54"/>
      <c r="P323" s="144">
        <f>O323*H323</f>
        <v>0</v>
      </c>
      <c r="Q323" s="144">
        <v>1.31</v>
      </c>
      <c r="R323" s="144">
        <f>Q323*H323</f>
        <v>6.5500000000000007</v>
      </c>
      <c r="S323" s="144">
        <v>0</v>
      </c>
      <c r="T323" s="145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46" t="s">
        <v>187</v>
      </c>
      <c r="AT323" s="146" t="s">
        <v>196</v>
      </c>
      <c r="AU323" s="146" t="s">
        <v>123</v>
      </c>
      <c r="AY323" s="18" t="s">
        <v>113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8" t="s">
        <v>78</v>
      </c>
      <c r="BK323" s="147">
        <f>ROUND(I323*H323,2)</f>
        <v>0</v>
      </c>
      <c r="BL323" s="18" t="s">
        <v>122</v>
      </c>
      <c r="BM323" s="146" t="s">
        <v>548</v>
      </c>
    </row>
    <row r="324" spans="1:65" s="2" customFormat="1" ht="10.199999999999999">
      <c r="A324" s="33"/>
      <c r="B324" s="34"/>
      <c r="C324" s="33"/>
      <c r="D324" s="148" t="s">
        <v>125</v>
      </c>
      <c r="E324" s="33"/>
      <c r="F324" s="149" t="s">
        <v>547</v>
      </c>
      <c r="G324" s="33"/>
      <c r="H324" s="33"/>
      <c r="I324" s="150"/>
      <c r="J324" s="33"/>
      <c r="K324" s="33"/>
      <c r="L324" s="34"/>
      <c r="M324" s="151"/>
      <c r="N324" s="152"/>
      <c r="O324" s="54"/>
      <c r="P324" s="54"/>
      <c r="Q324" s="54"/>
      <c r="R324" s="54"/>
      <c r="S324" s="54"/>
      <c r="T324" s="55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125</v>
      </c>
      <c r="AU324" s="18" t="s">
        <v>123</v>
      </c>
    </row>
    <row r="325" spans="1:65" s="2" customFormat="1" ht="14.4" customHeight="1">
      <c r="A325" s="33"/>
      <c r="B325" s="134"/>
      <c r="C325" s="135" t="s">
        <v>549</v>
      </c>
      <c r="D325" s="135" t="s">
        <v>117</v>
      </c>
      <c r="E325" s="136" t="s">
        <v>550</v>
      </c>
      <c r="F325" s="137" t="s">
        <v>551</v>
      </c>
      <c r="G325" s="138" t="s">
        <v>313</v>
      </c>
      <c r="H325" s="139">
        <v>19.7</v>
      </c>
      <c r="I325" s="140"/>
      <c r="J325" s="141">
        <f>ROUND(I325*H325,2)</f>
        <v>0</v>
      </c>
      <c r="K325" s="137" t="s">
        <v>121</v>
      </c>
      <c r="L325" s="34"/>
      <c r="M325" s="142" t="s">
        <v>3</v>
      </c>
      <c r="N325" s="143" t="s">
        <v>41</v>
      </c>
      <c r="O325" s="54"/>
      <c r="P325" s="144">
        <f>O325*H325</f>
        <v>0</v>
      </c>
      <c r="Q325" s="144">
        <v>7.3999999999999999E-4</v>
      </c>
      <c r="R325" s="144">
        <f>Q325*H325</f>
        <v>1.4577999999999999E-2</v>
      </c>
      <c r="S325" s="144">
        <v>0</v>
      </c>
      <c r="T325" s="145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46" t="s">
        <v>122</v>
      </c>
      <c r="AT325" s="146" t="s">
        <v>117</v>
      </c>
      <c r="AU325" s="146" t="s">
        <v>123</v>
      </c>
      <c r="AY325" s="18" t="s">
        <v>113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8" t="s">
        <v>78</v>
      </c>
      <c r="BK325" s="147">
        <f>ROUND(I325*H325,2)</f>
        <v>0</v>
      </c>
      <c r="BL325" s="18" t="s">
        <v>122</v>
      </c>
      <c r="BM325" s="146" t="s">
        <v>552</v>
      </c>
    </row>
    <row r="326" spans="1:65" s="2" customFormat="1" ht="10.199999999999999">
      <c r="A326" s="33"/>
      <c r="B326" s="34"/>
      <c r="C326" s="33"/>
      <c r="D326" s="148" t="s">
        <v>125</v>
      </c>
      <c r="E326" s="33"/>
      <c r="F326" s="149" t="s">
        <v>551</v>
      </c>
      <c r="G326" s="33"/>
      <c r="H326" s="33"/>
      <c r="I326" s="150"/>
      <c r="J326" s="33"/>
      <c r="K326" s="33"/>
      <c r="L326" s="34"/>
      <c r="M326" s="151"/>
      <c r="N326" s="152"/>
      <c r="O326" s="54"/>
      <c r="P326" s="54"/>
      <c r="Q326" s="54"/>
      <c r="R326" s="54"/>
      <c r="S326" s="54"/>
      <c r="T326" s="55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125</v>
      </c>
      <c r="AU326" s="18" t="s">
        <v>123</v>
      </c>
    </row>
    <row r="327" spans="1:65" s="13" customFormat="1" ht="10.199999999999999">
      <c r="B327" s="154"/>
      <c r="D327" s="148" t="s">
        <v>129</v>
      </c>
      <c r="E327" s="155" t="s">
        <v>3</v>
      </c>
      <c r="F327" s="156" t="s">
        <v>553</v>
      </c>
      <c r="H327" s="157">
        <v>19.7</v>
      </c>
      <c r="I327" s="158"/>
      <c r="L327" s="154"/>
      <c r="M327" s="159"/>
      <c r="N327" s="160"/>
      <c r="O327" s="160"/>
      <c r="P327" s="160"/>
      <c r="Q327" s="160"/>
      <c r="R327" s="160"/>
      <c r="S327" s="160"/>
      <c r="T327" s="161"/>
      <c r="AT327" s="155" t="s">
        <v>129</v>
      </c>
      <c r="AU327" s="155" t="s">
        <v>123</v>
      </c>
      <c r="AV327" s="13" t="s">
        <v>80</v>
      </c>
      <c r="AW327" s="13" t="s">
        <v>30</v>
      </c>
      <c r="AX327" s="13" t="s">
        <v>78</v>
      </c>
      <c r="AY327" s="155" t="s">
        <v>113</v>
      </c>
    </row>
    <row r="328" spans="1:65" s="2" customFormat="1" ht="14.4" customHeight="1">
      <c r="A328" s="33"/>
      <c r="B328" s="134"/>
      <c r="C328" s="170" t="s">
        <v>554</v>
      </c>
      <c r="D328" s="170" t="s">
        <v>196</v>
      </c>
      <c r="E328" s="171" t="s">
        <v>555</v>
      </c>
      <c r="F328" s="172" t="s">
        <v>556</v>
      </c>
      <c r="G328" s="173" t="s">
        <v>313</v>
      </c>
      <c r="H328" s="174">
        <v>19.7</v>
      </c>
      <c r="I328" s="175"/>
      <c r="J328" s="176">
        <f>ROUND(I328*H328,2)</f>
        <v>0</v>
      </c>
      <c r="K328" s="172" t="s">
        <v>3</v>
      </c>
      <c r="L328" s="177"/>
      <c r="M328" s="178" t="s">
        <v>3</v>
      </c>
      <c r="N328" s="179" t="s">
        <v>41</v>
      </c>
      <c r="O328" s="54"/>
      <c r="P328" s="144">
        <f>O328*H328</f>
        <v>0</v>
      </c>
      <c r="Q328" s="144">
        <v>0</v>
      </c>
      <c r="R328" s="144">
        <f>Q328*H328</f>
        <v>0</v>
      </c>
      <c r="S328" s="144">
        <v>0</v>
      </c>
      <c r="T328" s="145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46" t="s">
        <v>187</v>
      </c>
      <c r="AT328" s="146" t="s">
        <v>196</v>
      </c>
      <c r="AU328" s="146" t="s">
        <v>123</v>
      </c>
      <c r="AY328" s="18" t="s">
        <v>113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8" t="s">
        <v>78</v>
      </c>
      <c r="BK328" s="147">
        <f>ROUND(I328*H328,2)</f>
        <v>0</v>
      </c>
      <c r="BL328" s="18" t="s">
        <v>122</v>
      </c>
      <c r="BM328" s="146" t="s">
        <v>557</v>
      </c>
    </row>
    <row r="329" spans="1:65" s="2" customFormat="1" ht="10.199999999999999">
      <c r="A329" s="33"/>
      <c r="B329" s="34"/>
      <c r="C329" s="33"/>
      <c r="D329" s="148" t="s">
        <v>125</v>
      </c>
      <c r="E329" s="33"/>
      <c r="F329" s="149" t="s">
        <v>556</v>
      </c>
      <c r="G329" s="33"/>
      <c r="H329" s="33"/>
      <c r="I329" s="150"/>
      <c r="J329" s="33"/>
      <c r="K329" s="33"/>
      <c r="L329" s="34"/>
      <c r="M329" s="151"/>
      <c r="N329" s="152"/>
      <c r="O329" s="54"/>
      <c r="P329" s="54"/>
      <c r="Q329" s="54"/>
      <c r="R329" s="54"/>
      <c r="S329" s="54"/>
      <c r="T329" s="55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8" t="s">
        <v>125</v>
      </c>
      <c r="AU329" s="18" t="s">
        <v>123</v>
      </c>
    </row>
    <row r="330" spans="1:65" s="13" customFormat="1" ht="10.199999999999999">
      <c r="B330" s="154"/>
      <c r="D330" s="148" t="s">
        <v>129</v>
      </c>
      <c r="E330" s="155" t="s">
        <v>3</v>
      </c>
      <c r="F330" s="156" t="s">
        <v>553</v>
      </c>
      <c r="H330" s="157">
        <v>19.7</v>
      </c>
      <c r="I330" s="158"/>
      <c r="L330" s="154"/>
      <c r="M330" s="159"/>
      <c r="N330" s="160"/>
      <c r="O330" s="160"/>
      <c r="P330" s="160"/>
      <c r="Q330" s="160"/>
      <c r="R330" s="160"/>
      <c r="S330" s="160"/>
      <c r="T330" s="161"/>
      <c r="AT330" s="155" t="s">
        <v>129</v>
      </c>
      <c r="AU330" s="155" t="s">
        <v>123</v>
      </c>
      <c r="AV330" s="13" t="s">
        <v>80</v>
      </c>
      <c r="AW330" s="13" t="s">
        <v>30</v>
      </c>
      <c r="AX330" s="13" t="s">
        <v>78</v>
      </c>
      <c r="AY330" s="155" t="s">
        <v>113</v>
      </c>
    </row>
    <row r="331" spans="1:65" s="2" customFormat="1" ht="24.15" customHeight="1">
      <c r="A331" s="33"/>
      <c r="B331" s="134"/>
      <c r="C331" s="135" t="s">
        <v>558</v>
      </c>
      <c r="D331" s="135" t="s">
        <v>117</v>
      </c>
      <c r="E331" s="136" t="s">
        <v>559</v>
      </c>
      <c r="F331" s="137" t="s">
        <v>560</v>
      </c>
      <c r="G331" s="138" t="s">
        <v>313</v>
      </c>
      <c r="H331" s="139">
        <v>5</v>
      </c>
      <c r="I331" s="140"/>
      <c r="J331" s="141">
        <f>ROUND(I331*H331,2)</f>
        <v>0</v>
      </c>
      <c r="K331" s="137" t="s">
        <v>121</v>
      </c>
      <c r="L331" s="34"/>
      <c r="M331" s="142" t="s">
        <v>3</v>
      </c>
      <c r="N331" s="143" t="s">
        <v>41</v>
      </c>
      <c r="O331" s="54"/>
      <c r="P331" s="144">
        <f>O331*H331</f>
        <v>0</v>
      </c>
      <c r="Q331" s="144">
        <v>0.20469000000000001</v>
      </c>
      <c r="R331" s="144">
        <f>Q331*H331</f>
        <v>1.02345</v>
      </c>
      <c r="S331" s="144">
        <v>0</v>
      </c>
      <c r="T331" s="145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46" t="s">
        <v>122</v>
      </c>
      <c r="AT331" s="146" t="s">
        <v>117</v>
      </c>
      <c r="AU331" s="146" t="s">
        <v>123</v>
      </c>
      <c r="AY331" s="18" t="s">
        <v>113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8" t="s">
        <v>78</v>
      </c>
      <c r="BK331" s="147">
        <f>ROUND(I331*H331,2)</f>
        <v>0</v>
      </c>
      <c r="BL331" s="18" t="s">
        <v>122</v>
      </c>
      <c r="BM331" s="146" t="s">
        <v>561</v>
      </c>
    </row>
    <row r="332" spans="1:65" s="2" customFormat="1" ht="19.2">
      <c r="A332" s="33"/>
      <c r="B332" s="34"/>
      <c r="C332" s="33"/>
      <c r="D332" s="148" t="s">
        <v>125</v>
      </c>
      <c r="E332" s="33"/>
      <c r="F332" s="149" t="s">
        <v>562</v>
      </c>
      <c r="G332" s="33"/>
      <c r="H332" s="33"/>
      <c r="I332" s="150"/>
      <c r="J332" s="33"/>
      <c r="K332" s="33"/>
      <c r="L332" s="34"/>
      <c r="M332" s="151"/>
      <c r="N332" s="152"/>
      <c r="O332" s="54"/>
      <c r="P332" s="54"/>
      <c r="Q332" s="54"/>
      <c r="R332" s="54"/>
      <c r="S332" s="54"/>
      <c r="T332" s="55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8" t="s">
        <v>125</v>
      </c>
      <c r="AU332" s="18" t="s">
        <v>123</v>
      </c>
    </row>
    <row r="333" spans="1:65" s="2" customFormat="1" ht="14.4" customHeight="1">
      <c r="A333" s="33"/>
      <c r="B333" s="134"/>
      <c r="C333" s="170" t="s">
        <v>563</v>
      </c>
      <c r="D333" s="170" t="s">
        <v>196</v>
      </c>
      <c r="E333" s="171" t="s">
        <v>564</v>
      </c>
      <c r="F333" s="172" t="s">
        <v>565</v>
      </c>
      <c r="G333" s="173" t="s">
        <v>217</v>
      </c>
      <c r="H333" s="174">
        <v>5</v>
      </c>
      <c r="I333" s="175"/>
      <c r="J333" s="176">
        <f>ROUND(I333*H333,2)</f>
        <v>0</v>
      </c>
      <c r="K333" s="172" t="s">
        <v>3</v>
      </c>
      <c r="L333" s="177"/>
      <c r="M333" s="178" t="s">
        <v>3</v>
      </c>
      <c r="N333" s="179" t="s">
        <v>41</v>
      </c>
      <c r="O333" s="54"/>
      <c r="P333" s="144">
        <f>O333*H333</f>
        <v>0</v>
      </c>
      <c r="Q333" s="144">
        <v>0</v>
      </c>
      <c r="R333" s="144">
        <f>Q333*H333</f>
        <v>0</v>
      </c>
      <c r="S333" s="144">
        <v>0</v>
      </c>
      <c r="T333" s="145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46" t="s">
        <v>187</v>
      </c>
      <c r="AT333" s="146" t="s">
        <v>196</v>
      </c>
      <c r="AU333" s="146" t="s">
        <v>123</v>
      </c>
      <c r="AY333" s="18" t="s">
        <v>113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8" t="s">
        <v>78</v>
      </c>
      <c r="BK333" s="147">
        <f>ROUND(I333*H333,2)</f>
        <v>0</v>
      </c>
      <c r="BL333" s="18" t="s">
        <v>122</v>
      </c>
      <c r="BM333" s="146" t="s">
        <v>566</v>
      </c>
    </row>
    <row r="334" spans="1:65" s="2" customFormat="1" ht="10.199999999999999">
      <c r="A334" s="33"/>
      <c r="B334" s="34"/>
      <c r="C334" s="33"/>
      <c r="D334" s="148" t="s">
        <v>125</v>
      </c>
      <c r="E334" s="33"/>
      <c r="F334" s="149" t="s">
        <v>565</v>
      </c>
      <c r="G334" s="33"/>
      <c r="H334" s="33"/>
      <c r="I334" s="150"/>
      <c r="J334" s="33"/>
      <c r="K334" s="33"/>
      <c r="L334" s="34"/>
      <c r="M334" s="151"/>
      <c r="N334" s="152"/>
      <c r="O334" s="54"/>
      <c r="P334" s="54"/>
      <c r="Q334" s="54"/>
      <c r="R334" s="54"/>
      <c r="S334" s="54"/>
      <c r="T334" s="55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8" t="s">
        <v>125</v>
      </c>
      <c r="AU334" s="18" t="s">
        <v>123</v>
      </c>
    </row>
    <row r="335" spans="1:65" s="2" customFormat="1" ht="14.4" customHeight="1">
      <c r="A335" s="33"/>
      <c r="B335" s="134"/>
      <c r="C335" s="135" t="s">
        <v>567</v>
      </c>
      <c r="D335" s="135" t="s">
        <v>117</v>
      </c>
      <c r="E335" s="136" t="s">
        <v>568</v>
      </c>
      <c r="F335" s="137" t="s">
        <v>569</v>
      </c>
      <c r="G335" s="138" t="s">
        <v>154</v>
      </c>
      <c r="H335" s="139">
        <v>2.1</v>
      </c>
      <c r="I335" s="140"/>
      <c r="J335" s="141">
        <f>ROUND(I335*H335,2)</f>
        <v>0</v>
      </c>
      <c r="K335" s="137" t="s">
        <v>121</v>
      </c>
      <c r="L335" s="34"/>
      <c r="M335" s="142" t="s">
        <v>3</v>
      </c>
      <c r="N335" s="143" t="s">
        <v>41</v>
      </c>
      <c r="O335" s="54"/>
      <c r="P335" s="144">
        <f>O335*H335</f>
        <v>0</v>
      </c>
      <c r="Q335" s="144">
        <v>2.4199999999999998E-3</v>
      </c>
      <c r="R335" s="144">
        <f>Q335*H335</f>
        <v>5.0819999999999997E-3</v>
      </c>
      <c r="S335" s="144">
        <v>0</v>
      </c>
      <c r="T335" s="145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46" t="s">
        <v>122</v>
      </c>
      <c r="AT335" s="146" t="s">
        <v>117</v>
      </c>
      <c r="AU335" s="146" t="s">
        <v>123</v>
      </c>
      <c r="AY335" s="18" t="s">
        <v>113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8" t="s">
        <v>78</v>
      </c>
      <c r="BK335" s="147">
        <f>ROUND(I335*H335,2)</f>
        <v>0</v>
      </c>
      <c r="BL335" s="18" t="s">
        <v>122</v>
      </c>
      <c r="BM335" s="146" t="s">
        <v>570</v>
      </c>
    </row>
    <row r="336" spans="1:65" s="2" customFormat="1" ht="10.199999999999999">
      <c r="A336" s="33"/>
      <c r="B336" s="34"/>
      <c r="C336" s="33"/>
      <c r="D336" s="148" t="s">
        <v>125</v>
      </c>
      <c r="E336" s="33"/>
      <c r="F336" s="149" t="s">
        <v>571</v>
      </c>
      <c r="G336" s="33"/>
      <c r="H336" s="33"/>
      <c r="I336" s="150"/>
      <c r="J336" s="33"/>
      <c r="K336" s="33"/>
      <c r="L336" s="34"/>
      <c r="M336" s="151"/>
      <c r="N336" s="152"/>
      <c r="O336" s="54"/>
      <c r="P336" s="54"/>
      <c r="Q336" s="54"/>
      <c r="R336" s="54"/>
      <c r="S336" s="54"/>
      <c r="T336" s="55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125</v>
      </c>
      <c r="AU336" s="18" t="s">
        <v>123</v>
      </c>
    </row>
    <row r="337" spans="1:65" s="13" customFormat="1" ht="10.199999999999999">
      <c r="B337" s="154"/>
      <c r="D337" s="148" t="s">
        <v>129</v>
      </c>
      <c r="E337" s="155" t="s">
        <v>3</v>
      </c>
      <c r="F337" s="156" t="s">
        <v>572</v>
      </c>
      <c r="H337" s="157">
        <v>2.1</v>
      </c>
      <c r="I337" s="158"/>
      <c r="L337" s="154"/>
      <c r="M337" s="159"/>
      <c r="N337" s="160"/>
      <c r="O337" s="160"/>
      <c r="P337" s="160"/>
      <c r="Q337" s="160"/>
      <c r="R337" s="160"/>
      <c r="S337" s="160"/>
      <c r="T337" s="161"/>
      <c r="AT337" s="155" t="s">
        <v>129</v>
      </c>
      <c r="AU337" s="155" t="s">
        <v>123</v>
      </c>
      <c r="AV337" s="13" t="s">
        <v>80</v>
      </c>
      <c r="AW337" s="13" t="s">
        <v>30</v>
      </c>
      <c r="AX337" s="13" t="s">
        <v>78</v>
      </c>
      <c r="AY337" s="155" t="s">
        <v>113</v>
      </c>
    </row>
    <row r="338" spans="1:65" s="2" customFormat="1" ht="14.4" customHeight="1">
      <c r="A338" s="33"/>
      <c r="B338" s="134"/>
      <c r="C338" s="135" t="s">
        <v>573</v>
      </c>
      <c r="D338" s="135" t="s">
        <v>117</v>
      </c>
      <c r="E338" s="136" t="s">
        <v>574</v>
      </c>
      <c r="F338" s="137" t="s">
        <v>575</v>
      </c>
      <c r="G338" s="138" t="s">
        <v>313</v>
      </c>
      <c r="H338" s="139">
        <v>10</v>
      </c>
      <c r="I338" s="140"/>
      <c r="J338" s="141">
        <f>ROUND(I338*H338,2)</f>
        <v>0</v>
      </c>
      <c r="K338" s="137" t="s">
        <v>121</v>
      </c>
      <c r="L338" s="34"/>
      <c r="M338" s="142" t="s">
        <v>3</v>
      </c>
      <c r="N338" s="143" t="s">
        <v>41</v>
      </c>
      <c r="O338" s="54"/>
      <c r="P338" s="144">
        <f>O338*H338</f>
        <v>0</v>
      </c>
      <c r="Q338" s="144">
        <v>2.35E-2</v>
      </c>
      <c r="R338" s="144">
        <f>Q338*H338</f>
        <v>0.23499999999999999</v>
      </c>
      <c r="S338" s="144">
        <v>0</v>
      </c>
      <c r="T338" s="145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46" t="s">
        <v>122</v>
      </c>
      <c r="AT338" s="146" t="s">
        <v>117</v>
      </c>
      <c r="AU338" s="146" t="s">
        <v>123</v>
      </c>
      <c r="AY338" s="18" t="s">
        <v>113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8" t="s">
        <v>78</v>
      </c>
      <c r="BK338" s="147">
        <f>ROUND(I338*H338,2)</f>
        <v>0</v>
      </c>
      <c r="BL338" s="18" t="s">
        <v>122</v>
      </c>
      <c r="BM338" s="146" t="s">
        <v>576</v>
      </c>
    </row>
    <row r="339" spans="1:65" s="2" customFormat="1" ht="10.199999999999999">
      <c r="A339" s="33"/>
      <c r="B339" s="34"/>
      <c r="C339" s="33"/>
      <c r="D339" s="148" t="s">
        <v>125</v>
      </c>
      <c r="E339" s="33"/>
      <c r="F339" s="149" t="s">
        <v>577</v>
      </c>
      <c r="G339" s="33"/>
      <c r="H339" s="33"/>
      <c r="I339" s="150"/>
      <c r="J339" s="33"/>
      <c r="K339" s="33"/>
      <c r="L339" s="34"/>
      <c r="M339" s="151"/>
      <c r="N339" s="152"/>
      <c r="O339" s="54"/>
      <c r="P339" s="54"/>
      <c r="Q339" s="54"/>
      <c r="R339" s="54"/>
      <c r="S339" s="54"/>
      <c r="T339" s="55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8" t="s">
        <v>125</v>
      </c>
      <c r="AU339" s="18" t="s">
        <v>123</v>
      </c>
    </row>
    <row r="340" spans="1:65" s="13" customFormat="1" ht="10.199999999999999">
      <c r="B340" s="154"/>
      <c r="D340" s="148" t="s">
        <v>129</v>
      </c>
      <c r="E340" s="155" t="s">
        <v>3</v>
      </c>
      <c r="F340" s="156" t="s">
        <v>578</v>
      </c>
      <c r="H340" s="157">
        <v>10</v>
      </c>
      <c r="I340" s="158"/>
      <c r="L340" s="154"/>
      <c r="M340" s="159"/>
      <c r="N340" s="160"/>
      <c r="O340" s="160"/>
      <c r="P340" s="160"/>
      <c r="Q340" s="160"/>
      <c r="R340" s="160"/>
      <c r="S340" s="160"/>
      <c r="T340" s="161"/>
      <c r="AT340" s="155" t="s">
        <v>129</v>
      </c>
      <c r="AU340" s="155" t="s">
        <v>123</v>
      </c>
      <c r="AV340" s="13" t="s">
        <v>80</v>
      </c>
      <c r="AW340" s="13" t="s">
        <v>30</v>
      </c>
      <c r="AX340" s="13" t="s">
        <v>78</v>
      </c>
      <c r="AY340" s="155" t="s">
        <v>113</v>
      </c>
    </row>
    <row r="341" spans="1:65" s="2" customFormat="1" ht="14.4" customHeight="1">
      <c r="A341" s="33"/>
      <c r="B341" s="134"/>
      <c r="C341" s="135" t="s">
        <v>579</v>
      </c>
      <c r="D341" s="135" t="s">
        <v>117</v>
      </c>
      <c r="E341" s="136" t="s">
        <v>580</v>
      </c>
      <c r="F341" s="137" t="s">
        <v>581</v>
      </c>
      <c r="G341" s="138" t="s">
        <v>154</v>
      </c>
      <c r="H341" s="139">
        <v>71.313000000000002</v>
      </c>
      <c r="I341" s="140"/>
      <c r="J341" s="141">
        <f>ROUND(I341*H341,2)</f>
        <v>0</v>
      </c>
      <c r="K341" s="137" t="s">
        <v>121</v>
      </c>
      <c r="L341" s="34"/>
      <c r="M341" s="142" t="s">
        <v>3</v>
      </c>
      <c r="N341" s="143" t="s">
        <v>41</v>
      </c>
      <c r="O341" s="54"/>
      <c r="P341" s="144">
        <f>O341*H341</f>
        <v>0</v>
      </c>
      <c r="Q341" s="144">
        <v>1.0200000000000001E-3</v>
      </c>
      <c r="R341" s="144">
        <f>Q341*H341</f>
        <v>7.2739260000000014E-2</v>
      </c>
      <c r="S341" s="144">
        <v>0</v>
      </c>
      <c r="T341" s="145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46" t="s">
        <v>122</v>
      </c>
      <c r="AT341" s="146" t="s">
        <v>117</v>
      </c>
      <c r="AU341" s="146" t="s">
        <v>123</v>
      </c>
      <c r="AY341" s="18" t="s">
        <v>113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8" t="s">
        <v>78</v>
      </c>
      <c r="BK341" s="147">
        <f>ROUND(I341*H341,2)</f>
        <v>0</v>
      </c>
      <c r="BL341" s="18" t="s">
        <v>122</v>
      </c>
      <c r="BM341" s="146" t="s">
        <v>582</v>
      </c>
    </row>
    <row r="342" spans="1:65" s="2" customFormat="1" ht="10.199999999999999">
      <c r="A342" s="33"/>
      <c r="B342" s="34"/>
      <c r="C342" s="33"/>
      <c r="D342" s="148" t="s">
        <v>125</v>
      </c>
      <c r="E342" s="33"/>
      <c r="F342" s="149" t="s">
        <v>583</v>
      </c>
      <c r="G342" s="33"/>
      <c r="H342" s="33"/>
      <c r="I342" s="150"/>
      <c r="J342" s="33"/>
      <c r="K342" s="33"/>
      <c r="L342" s="34"/>
      <c r="M342" s="151"/>
      <c r="N342" s="152"/>
      <c r="O342" s="54"/>
      <c r="P342" s="54"/>
      <c r="Q342" s="54"/>
      <c r="R342" s="54"/>
      <c r="S342" s="54"/>
      <c r="T342" s="55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125</v>
      </c>
      <c r="AU342" s="18" t="s">
        <v>123</v>
      </c>
    </row>
    <row r="343" spans="1:65" s="2" customFormat="1" ht="19.2">
      <c r="A343" s="33"/>
      <c r="B343" s="34"/>
      <c r="C343" s="33"/>
      <c r="D343" s="148" t="s">
        <v>127</v>
      </c>
      <c r="E343" s="33"/>
      <c r="F343" s="153" t="s">
        <v>584</v>
      </c>
      <c r="G343" s="33"/>
      <c r="H343" s="33"/>
      <c r="I343" s="150"/>
      <c r="J343" s="33"/>
      <c r="K343" s="33"/>
      <c r="L343" s="34"/>
      <c r="M343" s="151"/>
      <c r="N343" s="152"/>
      <c r="O343" s="54"/>
      <c r="P343" s="54"/>
      <c r="Q343" s="54"/>
      <c r="R343" s="54"/>
      <c r="S343" s="54"/>
      <c r="T343" s="55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127</v>
      </c>
      <c r="AU343" s="18" t="s">
        <v>123</v>
      </c>
    </row>
    <row r="344" spans="1:65" s="13" customFormat="1" ht="10.199999999999999">
      <c r="B344" s="154"/>
      <c r="D344" s="148" t="s">
        <v>129</v>
      </c>
      <c r="E344" s="155" t="s">
        <v>3</v>
      </c>
      <c r="F344" s="156" t="s">
        <v>585</v>
      </c>
      <c r="H344" s="157">
        <v>19.988</v>
      </c>
      <c r="I344" s="158"/>
      <c r="L344" s="154"/>
      <c r="M344" s="159"/>
      <c r="N344" s="160"/>
      <c r="O344" s="160"/>
      <c r="P344" s="160"/>
      <c r="Q344" s="160"/>
      <c r="R344" s="160"/>
      <c r="S344" s="160"/>
      <c r="T344" s="161"/>
      <c r="AT344" s="155" t="s">
        <v>129</v>
      </c>
      <c r="AU344" s="155" t="s">
        <v>123</v>
      </c>
      <c r="AV344" s="13" t="s">
        <v>80</v>
      </c>
      <c r="AW344" s="13" t="s">
        <v>30</v>
      </c>
      <c r="AX344" s="13" t="s">
        <v>70</v>
      </c>
      <c r="AY344" s="155" t="s">
        <v>113</v>
      </c>
    </row>
    <row r="345" spans="1:65" s="13" customFormat="1" ht="10.199999999999999">
      <c r="B345" s="154"/>
      <c r="D345" s="148" t="s">
        <v>129</v>
      </c>
      <c r="E345" s="155" t="s">
        <v>3</v>
      </c>
      <c r="F345" s="156" t="s">
        <v>586</v>
      </c>
      <c r="H345" s="157">
        <v>51.325000000000003</v>
      </c>
      <c r="I345" s="158"/>
      <c r="L345" s="154"/>
      <c r="M345" s="159"/>
      <c r="N345" s="160"/>
      <c r="O345" s="160"/>
      <c r="P345" s="160"/>
      <c r="Q345" s="160"/>
      <c r="R345" s="160"/>
      <c r="S345" s="160"/>
      <c r="T345" s="161"/>
      <c r="AT345" s="155" t="s">
        <v>129</v>
      </c>
      <c r="AU345" s="155" t="s">
        <v>123</v>
      </c>
      <c r="AV345" s="13" t="s">
        <v>80</v>
      </c>
      <c r="AW345" s="13" t="s">
        <v>30</v>
      </c>
      <c r="AX345" s="13" t="s">
        <v>70</v>
      </c>
      <c r="AY345" s="155" t="s">
        <v>113</v>
      </c>
    </row>
    <row r="346" spans="1:65" s="14" customFormat="1" ht="10.199999999999999">
      <c r="B346" s="162"/>
      <c r="D346" s="148" t="s">
        <v>129</v>
      </c>
      <c r="E346" s="163" t="s">
        <v>3</v>
      </c>
      <c r="F346" s="164" t="s">
        <v>132</v>
      </c>
      <c r="H346" s="165">
        <v>71.313000000000002</v>
      </c>
      <c r="I346" s="166"/>
      <c r="L346" s="162"/>
      <c r="M346" s="167"/>
      <c r="N346" s="168"/>
      <c r="O346" s="168"/>
      <c r="P346" s="168"/>
      <c r="Q346" s="168"/>
      <c r="R346" s="168"/>
      <c r="S346" s="168"/>
      <c r="T346" s="169"/>
      <c r="AT346" s="163" t="s">
        <v>129</v>
      </c>
      <c r="AU346" s="163" t="s">
        <v>123</v>
      </c>
      <c r="AV346" s="14" t="s">
        <v>122</v>
      </c>
      <c r="AW346" s="14" t="s">
        <v>30</v>
      </c>
      <c r="AX346" s="14" t="s">
        <v>78</v>
      </c>
      <c r="AY346" s="163" t="s">
        <v>113</v>
      </c>
    </row>
    <row r="347" spans="1:65" s="2" customFormat="1" ht="14.4" customHeight="1">
      <c r="A347" s="33"/>
      <c r="B347" s="134"/>
      <c r="C347" s="170" t="s">
        <v>587</v>
      </c>
      <c r="D347" s="170" t="s">
        <v>196</v>
      </c>
      <c r="E347" s="171" t="s">
        <v>588</v>
      </c>
      <c r="F347" s="172" t="s">
        <v>589</v>
      </c>
      <c r="G347" s="173" t="s">
        <v>154</v>
      </c>
      <c r="H347" s="174">
        <v>71.313000000000002</v>
      </c>
      <c r="I347" s="175"/>
      <c r="J347" s="176">
        <f>ROUND(I347*H347,2)</f>
        <v>0</v>
      </c>
      <c r="K347" s="172" t="s">
        <v>3</v>
      </c>
      <c r="L347" s="177"/>
      <c r="M347" s="178" t="s">
        <v>3</v>
      </c>
      <c r="N347" s="179" t="s">
        <v>41</v>
      </c>
      <c r="O347" s="54"/>
      <c r="P347" s="144">
        <f>O347*H347</f>
        <v>0</v>
      </c>
      <c r="Q347" s="144">
        <v>0</v>
      </c>
      <c r="R347" s="144">
        <f>Q347*H347</f>
        <v>0</v>
      </c>
      <c r="S347" s="144">
        <v>0</v>
      </c>
      <c r="T347" s="145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46" t="s">
        <v>187</v>
      </c>
      <c r="AT347" s="146" t="s">
        <v>196</v>
      </c>
      <c r="AU347" s="146" t="s">
        <v>123</v>
      </c>
      <c r="AY347" s="18" t="s">
        <v>113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8" t="s">
        <v>78</v>
      </c>
      <c r="BK347" s="147">
        <f>ROUND(I347*H347,2)</f>
        <v>0</v>
      </c>
      <c r="BL347" s="18" t="s">
        <v>122</v>
      </c>
      <c r="BM347" s="146" t="s">
        <v>590</v>
      </c>
    </row>
    <row r="348" spans="1:65" s="2" customFormat="1" ht="10.199999999999999">
      <c r="A348" s="33"/>
      <c r="B348" s="34"/>
      <c r="C348" s="33"/>
      <c r="D348" s="148" t="s">
        <v>125</v>
      </c>
      <c r="E348" s="33"/>
      <c r="F348" s="149" t="s">
        <v>589</v>
      </c>
      <c r="G348" s="33"/>
      <c r="H348" s="33"/>
      <c r="I348" s="150"/>
      <c r="J348" s="33"/>
      <c r="K348" s="33"/>
      <c r="L348" s="34"/>
      <c r="M348" s="151"/>
      <c r="N348" s="152"/>
      <c r="O348" s="54"/>
      <c r="P348" s="54"/>
      <c r="Q348" s="54"/>
      <c r="R348" s="54"/>
      <c r="S348" s="54"/>
      <c r="T348" s="55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125</v>
      </c>
      <c r="AU348" s="18" t="s">
        <v>123</v>
      </c>
    </row>
    <row r="349" spans="1:65" s="2" customFormat="1" ht="14.4" customHeight="1">
      <c r="A349" s="33"/>
      <c r="B349" s="134"/>
      <c r="C349" s="170" t="s">
        <v>591</v>
      </c>
      <c r="D349" s="170" t="s">
        <v>196</v>
      </c>
      <c r="E349" s="171" t="s">
        <v>592</v>
      </c>
      <c r="F349" s="172" t="s">
        <v>593</v>
      </c>
      <c r="G349" s="173" t="s">
        <v>154</v>
      </c>
      <c r="H349" s="174">
        <v>142.626</v>
      </c>
      <c r="I349" s="175"/>
      <c r="J349" s="176">
        <f>ROUND(I349*H349,2)</f>
        <v>0</v>
      </c>
      <c r="K349" s="172" t="s">
        <v>3</v>
      </c>
      <c r="L349" s="177"/>
      <c r="M349" s="178" t="s">
        <v>3</v>
      </c>
      <c r="N349" s="179" t="s">
        <v>41</v>
      </c>
      <c r="O349" s="54"/>
      <c r="P349" s="144">
        <f>O349*H349</f>
        <v>0</v>
      </c>
      <c r="Q349" s="144">
        <v>0</v>
      </c>
      <c r="R349" s="144">
        <f>Q349*H349</f>
        <v>0</v>
      </c>
      <c r="S349" s="144">
        <v>0</v>
      </c>
      <c r="T349" s="145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46" t="s">
        <v>187</v>
      </c>
      <c r="AT349" s="146" t="s">
        <v>196</v>
      </c>
      <c r="AU349" s="146" t="s">
        <v>123</v>
      </c>
      <c r="AY349" s="18" t="s">
        <v>113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8" t="s">
        <v>78</v>
      </c>
      <c r="BK349" s="147">
        <f>ROUND(I349*H349,2)</f>
        <v>0</v>
      </c>
      <c r="BL349" s="18" t="s">
        <v>122</v>
      </c>
      <c r="BM349" s="146" t="s">
        <v>594</v>
      </c>
    </row>
    <row r="350" spans="1:65" s="2" customFormat="1" ht="10.199999999999999">
      <c r="A350" s="33"/>
      <c r="B350" s="34"/>
      <c r="C350" s="33"/>
      <c r="D350" s="148" t="s">
        <v>125</v>
      </c>
      <c r="E350" s="33"/>
      <c r="F350" s="149" t="s">
        <v>593</v>
      </c>
      <c r="G350" s="33"/>
      <c r="H350" s="33"/>
      <c r="I350" s="150"/>
      <c r="J350" s="33"/>
      <c r="K350" s="33"/>
      <c r="L350" s="34"/>
      <c r="M350" s="151"/>
      <c r="N350" s="152"/>
      <c r="O350" s="54"/>
      <c r="P350" s="54"/>
      <c r="Q350" s="54"/>
      <c r="R350" s="54"/>
      <c r="S350" s="54"/>
      <c r="T350" s="55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125</v>
      </c>
      <c r="AU350" s="18" t="s">
        <v>123</v>
      </c>
    </row>
    <row r="351" spans="1:65" s="13" customFormat="1" ht="10.199999999999999">
      <c r="B351" s="154"/>
      <c r="D351" s="148" t="s">
        <v>129</v>
      </c>
      <c r="E351" s="155" t="s">
        <v>3</v>
      </c>
      <c r="F351" s="156" t="s">
        <v>595</v>
      </c>
      <c r="H351" s="157">
        <v>142.626</v>
      </c>
      <c r="I351" s="158"/>
      <c r="L351" s="154"/>
      <c r="M351" s="159"/>
      <c r="N351" s="160"/>
      <c r="O351" s="160"/>
      <c r="P351" s="160"/>
      <c r="Q351" s="160"/>
      <c r="R351" s="160"/>
      <c r="S351" s="160"/>
      <c r="T351" s="161"/>
      <c r="AT351" s="155" t="s">
        <v>129</v>
      </c>
      <c r="AU351" s="155" t="s">
        <v>123</v>
      </c>
      <c r="AV351" s="13" t="s">
        <v>80</v>
      </c>
      <c r="AW351" s="13" t="s">
        <v>30</v>
      </c>
      <c r="AX351" s="13" t="s">
        <v>78</v>
      </c>
      <c r="AY351" s="155" t="s">
        <v>113</v>
      </c>
    </row>
    <row r="352" spans="1:65" s="2" customFormat="1" ht="14.4" customHeight="1">
      <c r="A352" s="33"/>
      <c r="B352" s="134"/>
      <c r="C352" s="135" t="s">
        <v>596</v>
      </c>
      <c r="D352" s="135" t="s">
        <v>117</v>
      </c>
      <c r="E352" s="136" t="s">
        <v>597</v>
      </c>
      <c r="F352" s="137" t="s">
        <v>598</v>
      </c>
      <c r="G352" s="138" t="s">
        <v>313</v>
      </c>
      <c r="H352" s="139">
        <v>42.9</v>
      </c>
      <c r="I352" s="140"/>
      <c r="J352" s="141">
        <f>ROUND(I352*H352,2)</f>
        <v>0</v>
      </c>
      <c r="K352" s="137" t="s">
        <v>121</v>
      </c>
      <c r="L352" s="34"/>
      <c r="M352" s="142" t="s">
        <v>3</v>
      </c>
      <c r="N352" s="143" t="s">
        <v>41</v>
      </c>
      <c r="O352" s="54"/>
      <c r="P352" s="144">
        <f>O352*H352</f>
        <v>0</v>
      </c>
      <c r="Q352" s="144">
        <v>2.7599999999999999E-3</v>
      </c>
      <c r="R352" s="144">
        <f>Q352*H352</f>
        <v>0.118404</v>
      </c>
      <c r="S352" s="144">
        <v>0</v>
      </c>
      <c r="T352" s="145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46" t="s">
        <v>122</v>
      </c>
      <c r="AT352" s="146" t="s">
        <v>117</v>
      </c>
      <c r="AU352" s="146" t="s">
        <v>123</v>
      </c>
      <c r="AY352" s="18" t="s">
        <v>113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8" t="s">
        <v>78</v>
      </c>
      <c r="BK352" s="147">
        <f>ROUND(I352*H352,2)</f>
        <v>0</v>
      </c>
      <c r="BL352" s="18" t="s">
        <v>122</v>
      </c>
      <c r="BM352" s="146" t="s">
        <v>599</v>
      </c>
    </row>
    <row r="353" spans="1:65" s="2" customFormat="1" ht="10.199999999999999">
      <c r="A353" s="33"/>
      <c r="B353" s="34"/>
      <c r="C353" s="33"/>
      <c r="D353" s="148" t="s">
        <v>125</v>
      </c>
      <c r="E353" s="33"/>
      <c r="F353" s="149" t="s">
        <v>600</v>
      </c>
      <c r="G353" s="33"/>
      <c r="H353" s="33"/>
      <c r="I353" s="150"/>
      <c r="J353" s="33"/>
      <c r="K353" s="33"/>
      <c r="L353" s="34"/>
      <c r="M353" s="151"/>
      <c r="N353" s="152"/>
      <c r="O353" s="54"/>
      <c r="P353" s="54"/>
      <c r="Q353" s="54"/>
      <c r="R353" s="54"/>
      <c r="S353" s="54"/>
      <c r="T353" s="55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125</v>
      </c>
      <c r="AU353" s="18" t="s">
        <v>123</v>
      </c>
    </row>
    <row r="354" spans="1:65" s="2" customFormat="1" ht="19.2">
      <c r="A354" s="33"/>
      <c r="B354" s="34"/>
      <c r="C354" s="33"/>
      <c r="D354" s="148" t="s">
        <v>127</v>
      </c>
      <c r="E354" s="33"/>
      <c r="F354" s="153" t="s">
        <v>601</v>
      </c>
      <c r="G354" s="33"/>
      <c r="H354" s="33"/>
      <c r="I354" s="150"/>
      <c r="J354" s="33"/>
      <c r="K354" s="33"/>
      <c r="L354" s="34"/>
      <c r="M354" s="151"/>
      <c r="N354" s="152"/>
      <c r="O354" s="54"/>
      <c r="P354" s="54"/>
      <c r="Q354" s="54"/>
      <c r="R354" s="54"/>
      <c r="S354" s="54"/>
      <c r="T354" s="55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8" t="s">
        <v>127</v>
      </c>
      <c r="AU354" s="18" t="s">
        <v>123</v>
      </c>
    </row>
    <row r="355" spans="1:65" s="13" customFormat="1" ht="10.199999999999999">
      <c r="B355" s="154"/>
      <c r="D355" s="148" t="s">
        <v>129</v>
      </c>
      <c r="E355" s="155" t="s">
        <v>3</v>
      </c>
      <c r="F355" s="156" t="s">
        <v>602</v>
      </c>
      <c r="H355" s="157">
        <v>42.9</v>
      </c>
      <c r="I355" s="158"/>
      <c r="L355" s="154"/>
      <c r="M355" s="159"/>
      <c r="N355" s="160"/>
      <c r="O355" s="160"/>
      <c r="P355" s="160"/>
      <c r="Q355" s="160"/>
      <c r="R355" s="160"/>
      <c r="S355" s="160"/>
      <c r="T355" s="161"/>
      <c r="AT355" s="155" t="s">
        <v>129</v>
      </c>
      <c r="AU355" s="155" t="s">
        <v>123</v>
      </c>
      <c r="AV355" s="13" t="s">
        <v>80</v>
      </c>
      <c r="AW355" s="13" t="s">
        <v>30</v>
      </c>
      <c r="AX355" s="13" t="s">
        <v>78</v>
      </c>
      <c r="AY355" s="155" t="s">
        <v>113</v>
      </c>
    </row>
    <row r="356" spans="1:65" s="2" customFormat="1" ht="14.4" customHeight="1">
      <c r="A356" s="33"/>
      <c r="B356" s="134"/>
      <c r="C356" s="135" t="s">
        <v>603</v>
      </c>
      <c r="D356" s="135" t="s">
        <v>117</v>
      </c>
      <c r="E356" s="136" t="s">
        <v>604</v>
      </c>
      <c r="F356" s="137" t="s">
        <v>605</v>
      </c>
      <c r="G356" s="138" t="s">
        <v>313</v>
      </c>
      <c r="H356" s="139">
        <v>39.4</v>
      </c>
      <c r="I356" s="140"/>
      <c r="J356" s="141">
        <f>ROUND(I356*H356,2)</f>
        <v>0</v>
      </c>
      <c r="K356" s="137" t="s">
        <v>3</v>
      </c>
      <c r="L356" s="34"/>
      <c r="M356" s="142" t="s">
        <v>3</v>
      </c>
      <c r="N356" s="143" t="s">
        <v>41</v>
      </c>
      <c r="O356" s="54"/>
      <c r="P356" s="144">
        <f>O356*H356</f>
        <v>0</v>
      </c>
      <c r="Q356" s="144">
        <v>0</v>
      </c>
      <c r="R356" s="144">
        <f>Q356*H356</f>
        <v>0</v>
      </c>
      <c r="S356" s="144">
        <v>0</v>
      </c>
      <c r="T356" s="145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46" t="s">
        <v>122</v>
      </c>
      <c r="AT356" s="146" t="s">
        <v>117</v>
      </c>
      <c r="AU356" s="146" t="s">
        <v>123</v>
      </c>
      <c r="AY356" s="18" t="s">
        <v>113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8" t="s">
        <v>78</v>
      </c>
      <c r="BK356" s="147">
        <f>ROUND(I356*H356,2)</f>
        <v>0</v>
      </c>
      <c r="BL356" s="18" t="s">
        <v>122</v>
      </c>
      <c r="BM356" s="146" t="s">
        <v>606</v>
      </c>
    </row>
    <row r="357" spans="1:65" s="2" customFormat="1" ht="10.199999999999999">
      <c r="A357" s="33"/>
      <c r="B357" s="34"/>
      <c r="C357" s="33"/>
      <c r="D357" s="148" t="s">
        <v>125</v>
      </c>
      <c r="E357" s="33"/>
      <c r="F357" s="149" t="s">
        <v>605</v>
      </c>
      <c r="G357" s="33"/>
      <c r="H357" s="33"/>
      <c r="I357" s="150"/>
      <c r="J357" s="33"/>
      <c r="K357" s="33"/>
      <c r="L357" s="34"/>
      <c r="M357" s="151"/>
      <c r="N357" s="152"/>
      <c r="O357" s="54"/>
      <c r="P357" s="54"/>
      <c r="Q357" s="54"/>
      <c r="R357" s="54"/>
      <c r="S357" s="54"/>
      <c r="T357" s="55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125</v>
      </c>
      <c r="AU357" s="18" t="s">
        <v>123</v>
      </c>
    </row>
    <row r="358" spans="1:65" s="13" customFormat="1" ht="10.199999999999999">
      <c r="B358" s="154"/>
      <c r="D358" s="148" t="s">
        <v>129</v>
      </c>
      <c r="E358" s="155" t="s">
        <v>3</v>
      </c>
      <c r="F358" s="156" t="s">
        <v>607</v>
      </c>
      <c r="H358" s="157">
        <v>39.4</v>
      </c>
      <c r="I358" s="158"/>
      <c r="L358" s="154"/>
      <c r="M358" s="159"/>
      <c r="N358" s="160"/>
      <c r="O358" s="160"/>
      <c r="P358" s="160"/>
      <c r="Q358" s="160"/>
      <c r="R358" s="160"/>
      <c r="S358" s="160"/>
      <c r="T358" s="161"/>
      <c r="AT358" s="155" t="s">
        <v>129</v>
      </c>
      <c r="AU358" s="155" t="s">
        <v>123</v>
      </c>
      <c r="AV358" s="13" t="s">
        <v>80</v>
      </c>
      <c r="AW358" s="13" t="s">
        <v>30</v>
      </c>
      <c r="AX358" s="13" t="s">
        <v>78</v>
      </c>
      <c r="AY358" s="155" t="s">
        <v>113</v>
      </c>
    </row>
    <row r="359" spans="1:65" s="2" customFormat="1" ht="14.4" customHeight="1">
      <c r="A359" s="33"/>
      <c r="B359" s="134"/>
      <c r="C359" s="135" t="s">
        <v>608</v>
      </c>
      <c r="D359" s="135" t="s">
        <v>117</v>
      </c>
      <c r="E359" s="136" t="s">
        <v>609</v>
      </c>
      <c r="F359" s="137" t="s">
        <v>610</v>
      </c>
      <c r="G359" s="138" t="s">
        <v>217</v>
      </c>
      <c r="H359" s="139">
        <v>3</v>
      </c>
      <c r="I359" s="140"/>
      <c r="J359" s="141">
        <f>ROUND(I359*H359,2)</f>
        <v>0</v>
      </c>
      <c r="K359" s="137" t="s">
        <v>121</v>
      </c>
      <c r="L359" s="34"/>
      <c r="M359" s="142" t="s">
        <v>3</v>
      </c>
      <c r="N359" s="143" t="s">
        <v>41</v>
      </c>
      <c r="O359" s="54"/>
      <c r="P359" s="144">
        <f>O359*H359</f>
        <v>0</v>
      </c>
      <c r="Q359" s="144">
        <v>0.10940999999999999</v>
      </c>
      <c r="R359" s="144">
        <f>Q359*H359</f>
        <v>0.32822999999999997</v>
      </c>
      <c r="S359" s="144">
        <v>0</v>
      </c>
      <c r="T359" s="145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46" t="s">
        <v>122</v>
      </c>
      <c r="AT359" s="146" t="s">
        <v>117</v>
      </c>
      <c r="AU359" s="146" t="s">
        <v>123</v>
      </c>
      <c r="AY359" s="18" t="s">
        <v>113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8" t="s">
        <v>78</v>
      </c>
      <c r="BK359" s="147">
        <f>ROUND(I359*H359,2)</f>
        <v>0</v>
      </c>
      <c r="BL359" s="18" t="s">
        <v>122</v>
      </c>
      <c r="BM359" s="146" t="s">
        <v>611</v>
      </c>
    </row>
    <row r="360" spans="1:65" s="2" customFormat="1" ht="10.199999999999999">
      <c r="A360" s="33"/>
      <c r="B360" s="34"/>
      <c r="C360" s="33"/>
      <c r="D360" s="148" t="s">
        <v>125</v>
      </c>
      <c r="E360" s="33"/>
      <c r="F360" s="149" t="s">
        <v>612</v>
      </c>
      <c r="G360" s="33"/>
      <c r="H360" s="33"/>
      <c r="I360" s="150"/>
      <c r="J360" s="33"/>
      <c r="K360" s="33"/>
      <c r="L360" s="34"/>
      <c r="M360" s="151"/>
      <c r="N360" s="152"/>
      <c r="O360" s="54"/>
      <c r="P360" s="54"/>
      <c r="Q360" s="54"/>
      <c r="R360" s="54"/>
      <c r="S360" s="54"/>
      <c r="T360" s="55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8" t="s">
        <v>125</v>
      </c>
      <c r="AU360" s="18" t="s">
        <v>123</v>
      </c>
    </row>
    <row r="361" spans="1:65" s="2" customFormat="1" ht="14.4" customHeight="1">
      <c r="A361" s="33"/>
      <c r="B361" s="134"/>
      <c r="C361" s="170" t="s">
        <v>613</v>
      </c>
      <c r="D361" s="170" t="s">
        <v>196</v>
      </c>
      <c r="E361" s="171" t="s">
        <v>614</v>
      </c>
      <c r="F361" s="172" t="s">
        <v>615</v>
      </c>
      <c r="G361" s="173" t="s">
        <v>217</v>
      </c>
      <c r="H361" s="174">
        <v>3</v>
      </c>
      <c r="I361" s="175"/>
      <c r="J361" s="176">
        <f>ROUND(I361*H361,2)</f>
        <v>0</v>
      </c>
      <c r="K361" s="172" t="s">
        <v>121</v>
      </c>
      <c r="L361" s="177"/>
      <c r="M361" s="178" t="s">
        <v>3</v>
      </c>
      <c r="N361" s="179" t="s">
        <v>41</v>
      </c>
      <c r="O361" s="54"/>
      <c r="P361" s="144">
        <f>O361*H361</f>
        <v>0</v>
      </c>
      <c r="Q361" s="144">
        <v>6.1000000000000004E-3</v>
      </c>
      <c r="R361" s="144">
        <f>Q361*H361</f>
        <v>1.83E-2</v>
      </c>
      <c r="S361" s="144">
        <v>0</v>
      </c>
      <c r="T361" s="145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46" t="s">
        <v>187</v>
      </c>
      <c r="AT361" s="146" t="s">
        <v>196</v>
      </c>
      <c r="AU361" s="146" t="s">
        <v>123</v>
      </c>
      <c r="AY361" s="18" t="s">
        <v>113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8" t="s">
        <v>78</v>
      </c>
      <c r="BK361" s="147">
        <f>ROUND(I361*H361,2)</f>
        <v>0</v>
      </c>
      <c r="BL361" s="18" t="s">
        <v>122</v>
      </c>
      <c r="BM361" s="146" t="s">
        <v>616</v>
      </c>
    </row>
    <row r="362" spans="1:65" s="2" customFormat="1" ht="10.199999999999999">
      <c r="A362" s="33"/>
      <c r="B362" s="34"/>
      <c r="C362" s="33"/>
      <c r="D362" s="148" t="s">
        <v>125</v>
      </c>
      <c r="E362" s="33"/>
      <c r="F362" s="149" t="s">
        <v>615</v>
      </c>
      <c r="G362" s="33"/>
      <c r="H362" s="33"/>
      <c r="I362" s="150"/>
      <c r="J362" s="33"/>
      <c r="K362" s="33"/>
      <c r="L362" s="34"/>
      <c r="M362" s="151"/>
      <c r="N362" s="152"/>
      <c r="O362" s="54"/>
      <c r="P362" s="54"/>
      <c r="Q362" s="54"/>
      <c r="R362" s="54"/>
      <c r="S362" s="54"/>
      <c r="T362" s="55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8" t="s">
        <v>125</v>
      </c>
      <c r="AU362" s="18" t="s">
        <v>123</v>
      </c>
    </row>
    <row r="363" spans="1:65" s="2" customFormat="1" ht="14.4" customHeight="1">
      <c r="A363" s="33"/>
      <c r="B363" s="134"/>
      <c r="C363" s="135" t="s">
        <v>617</v>
      </c>
      <c r="D363" s="135" t="s">
        <v>117</v>
      </c>
      <c r="E363" s="136" t="s">
        <v>618</v>
      </c>
      <c r="F363" s="137" t="s">
        <v>619</v>
      </c>
      <c r="G363" s="138" t="s">
        <v>217</v>
      </c>
      <c r="H363" s="139">
        <v>3</v>
      </c>
      <c r="I363" s="140"/>
      <c r="J363" s="141">
        <f>ROUND(I363*H363,2)</f>
        <v>0</v>
      </c>
      <c r="K363" s="137" t="s">
        <v>121</v>
      </c>
      <c r="L363" s="34"/>
      <c r="M363" s="142" t="s">
        <v>3</v>
      </c>
      <c r="N363" s="143" t="s">
        <v>41</v>
      </c>
      <c r="O363" s="54"/>
      <c r="P363" s="144">
        <f>O363*H363</f>
        <v>0</v>
      </c>
      <c r="Q363" s="144">
        <v>6.9999999999999999E-4</v>
      </c>
      <c r="R363" s="144">
        <f>Q363*H363</f>
        <v>2.0999999999999999E-3</v>
      </c>
      <c r="S363" s="144">
        <v>0</v>
      </c>
      <c r="T363" s="145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46" t="s">
        <v>122</v>
      </c>
      <c r="AT363" s="146" t="s">
        <v>117</v>
      </c>
      <c r="AU363" s="146" t="s">
        <v>123</v>
      </c>
      <c r="AY363" s="18" t="s">
        <v>113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8" t="s">
        <v>78</v>
      </c>
      <c r="BK363" s="147">
        <f>ROUND(I363*H363,2)</f>
        <v>0</v>
      </c>
      <c r="BL363" s="18" t="s">
        <v>122</v>
      </c>
      <c r="BM363" s="146" t="s">
        <v>620</v>
      </c>
    </row>
    <row r="364" spans="1:65" s="2" customFormat="1" ht="10.199999999999999">
      <c r="A364" s="33"/>
      <c r="B364" s="34"/>
      <c r="C364" s="33"/>
      <c r="D364" s="148" t="s">
        <v>125</v>
      </c>
      <c r="E364" s="33"/>
      <c r="F364" s="149" t="s">
        <v>621</v>
      </c>
      <c r="G364" s="33"/>
      <c r="H364" s="33"/>
      <c r="I364" s="150"/>
      <c r="J364" s="33"/>
      <c r="K364" s="33"/>
      <c r="L364" s="34"/>
      <c r="M364" s="151"/>
      <c r="N364" s="152"/>
      <c r="O364" s="54"/>
      <c r="P364" s="54"/>
      <c r="Q364" s="54"/>
      <c r="R364" s="54"/>
      <c r="S364" s="54"/>
      <c r="T364" s="55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8" t="s">
        <v>125</v>
      </c>
      <c r="AU364" s="18" t="s">
        <v>123</v>
      </c>
    </row>
    <row r="365" spans="1:65" s="2" customFormat="1" ht="14.4" customHeight="1">
      <c r="A365" s="33"/>
      <c r="B365" s="134"/>
      <c r="C365" s="170" t="s">
        <v>622</v>
      </c>
      <c r="D365" s="170" t="s">
        <v>196</v>
      </c>
      <c r="E365" s="171" t="s">
        <v>623</v>
      </c>
      <c r="F365" s="172" t="s">
        <v>624</v>
      </c>
      <c r="G365" s="173" t="s">
        <v>217</v>
      </c>
      <c r="H365" s="174">
        <v>3</v>
      </c>
      <c r="I365" s="175"/>
      <c r="J365" s="176">
        <f>ROUND(I365*H365,2)</f>
        <v>0</v>
      </c>
      <c r="K365" s="172" t="s">
        <v>3</v>
      </c>
      <c r="L365" s="177"/>
      <c r="M365" s="178" t="s">
        <v>3</v>
      </c>
      <c r="N365" s="179" t="s">
        <v>41</v>
      </c>
      <c r="O365" s="54"/>
      <c r="P365" s="144">
        <f>O365*H365</f>
        <v>0</v>
      </c>
      <c r="Q365" s="144">
        <v>0</v>
      </c>
      <c r="R365" s="144">
        <f>Q365*H365</f>
        <v>0</v>
      </c>
      <c r="S365" s="144">
        <v>0</v>
      </c>
      <c r="T365" s="145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46" t="s">
        <v>187</v>
      </c>
      <c r="AT365" s="146" t="s">
        <v>196</v>
      </c>
      <c r="AU365" s="146" t="s">
        <v>123</v>
      </c>
      <c r="AY365" s="18" t="s">
        <v>113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8" t="s">
        <v>78</v>
      </c>
      <c r="BK365" s="147">
        <f>ROUND(I365*H365,2)</f>
        <v>0</v>
      </c>
      <c r="BL365" s="18" t="s">
        <v>122</v>
      </c>
      <c r="BM365" s="146" t="s">
        <v>625</v>
      </c>
    </row>
    <row r="366" spans="1:65" s="2" customFormat="1" ht="10.199999999999999">
      <c r="A366" s="33"/>
      <c r="B366" s="34"/>
      <c r="C366" s="33"/>
      <c r="D366" s="148" t="s">
        <v>125</v>
      </c>
      <c r="E366" s="33"/>
      <c r="F366" s="149" t="s">
        <v>624</v>
      </c>
      <c r="G366" s="33"/>
      <c r="H366" s="33"/>
      <c r="I366" s="150"/>
      <c r="J366" s="33"/>
      <c r="K366" s="33"/>
      <c r="L366" s="34"/>
      <c r="M366" s="151"/>
      <c r="N366" s="152"/>
      <c r="O366" s="54"/>
      <c r="P366" s="54"/>
      <c r="Q366" s="54"/>
      <c r="R366" s="54"/>
      <c r="S366" s="54"/>
      <c r="T366" s="55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8" t="s">
        <v>125</v>
      </c>
      <c r="AU366" s="18" t="s">
        <v>123</v>
      </c>
    </row>
    <row r="367" spans="1:65" s="2" customFormat="1" ht="14.4" customHeight="1">
      <c r="A367" s="33"/>
      <c r="B367" s="134"/>
      <c r="C367" s="135" t="s">
        <v>626</v>
      </c>
      <c r="D367" s="135" t="s">
        <v>117</v>
      </c>
      <c r="E367" s="136" t="s">
        <v>627</v>
      </c>
      <c r="F367" s="137" t="s">
        <v>628</v>
      </c>
      <c r="G367" s="138" t="s">
        <v>217</v>
      </c>
      <c r="H367" s="139">
        <v>1</v>
      </c>
      <c r="I367" s="140"/>
      <c r="J367" s="141">
        <f>ROUND(I367*H367,2)</f>
        <v>0</v>
      </c>
      <c r="K367" s="137" t="s">
        <v>3</v>
      </c>
      <c r="L367" s="34"/>
      <c r="M367" s="142" t="s">
        <v>3</v>
      </c>
      <c r="N367" s="143" t="s">
        <v>41</v>
      </c>
      <c r="O367" s="54"/>
      <c r="P367" s="144">
        <f>O367*H367</f>
        <v>0</v>
      </c>
      <c r="Q367" s="144">
        <v>0</v>
      </c>
      <c r="R367" s="144">
        <f>Q367*H367</f>
        <v>0</v>
      </c>
      <c r="S367" s="144">
        <v>0</v>
      </c>
      <c r="T367" s="145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46" t="s">
        <v>122</v>
      </c>
      <c r="AT367" s="146" t="s">
        <v>117</v>
      </c>
      <c r="AU367" s="146" t="s">
        <v>123</v>
      </c>
      <c r="AY367" s="18" t="s">
        <v>113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8" t="s">
        <v>78</v>
      </c>
      <c r="BK367" s="147">
        <f>ROUND(I367*H367,2)</f>
        <v>0</v>
      </c>
      <c r="BL367" s="18" t="s">
        <v>122</v>
      </c>
      <c r="BM367" s="146" t="s">
        <v>629</v>
      </c>
    </row>
    <row r="368" spans="1:65" s="2" customFormat="1" ht="10.199999999999999">
      <c r="A368" s="33"/>
      <c r="B368" s="34"/>
      <c r="C368" s="33"/>
      <c r="D368" s="148" t="s">
        <v>125</v>
      </c>
      <c r="E368" s="33"/>
      <c r="F368" s="149" t="s">
        <v>628</v>
      </c>
      <c r="G368" s="33"/>
      <c r="H368" s="33"/>
      <c r="I368" s="150"/>
      <c r="J368" s="33"/>
      <c r="K368" s="33"/>
      <c r="L368" s="34"/>
      <c r="M368" s="151"/>
      <c r="N368" s="152"/>
      <c r="O368" s="54"/>
      <c r="P368" s="54"/>
      <c r="Q368" s="54"/>
      <c r="R368" s="54"/>
      <c r="S368" s="54"/>
      <c r="T368" s="55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8" t="s">
        <v>125</v>
      </c>
      <c r="AU368" s="18" t="s">
        <v>123</v>
      </c>
    </row>
    <row r="369" spans="1:65" s="2" customFormat="1" ht="14.4" customHeight="1">
      <c r="A369" s="33"/>
      <c r="B369" s="134"/>
      <c r="C369" s="135" t="s">
        <v>630</v>
      </c>
      <c r="D369" s="135" t="s">
        <v>117</v>
      </c>
      <c r="E369" s="136" t="s">
        <v>631</v>
      </c>
      <c r="F369" s="137" t="s">
        <v>632</v>
      </c>
      <c r="G369" s="138" t="s">
        <v>217</v>
      </c>
      <c r="H369" s="139">
        <v>1</v>
      </c>
      <c r="I369" s="140"/>
      <c r="J369" s="141">
        <f>ROUND(I369*H369,2)</f>
        <v>0</v>
      </c>
      <c r="K369" s="137" t="s">
        <v>3</v>
      </c>
      <c r="L369" s="34"/>
      <c r="M369" s="142" t="s">
        <v>3</v>
      </c>
      <c r="N369" s="143" t="s">
        <v>41</v>
      </c>
      <c r="O369" s="54"/>
      <c r="P369" s="144">
        <f>O369*H369</f>
        <v>0</v>
      </c>
      <c r="Q369" s="144">
        <v>0</v>
      </c>
      <c r="R369" s="144">
        <f>Q369*H369</f>
        <v>0</v>
      </c>
      <c r="S369" s="144">
        <v>0</v>
      </c>
      <c r="T369" s="145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46" t="s">
        <v>122</v>
      </c>
      <c r="AT369" s="146" t="s">
        <v>117</v>
      </c>
      <c r="AU369" s="146" t="s">
        <v>123</v>
      </c>
      <c r="AY369" s="18" t="s">
        <v>113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8" t="s">
        <v>78</v>
      </c>
      <c r="BK369" s="147">
        <f>ROUND(I369*H369,2)</f>
        <v>0</v>
      </c>
      <c r="BL369" s="18" t="s">
        <v>122</v>
      </c>
      <c r="BM369" s="146" t="s">
        <v>633</v>
      </c>
    </row>
    <row r="370" spans="1:65" s="2" customFormat="1" ht="10.199999999999999">
      <c r="A370" s="33"/>
      <c r="B370" s="34"/>
      <c r="C370" s="33"/>
      <c r="D370" s="148" t="s">
        <v>125</v>
      </c>
      <c r="E370" s="33"/>
      <c r="F370" s="149" t="s">
        <v>632</v>
      </c>
      <c r="G370" s="33"/>
      <c r="H370" s="33"/>
      <c r="I370" s="150"/>
      <c r="J370" s="33"/>
      <c r="K370" s="33"/>
      <c r="L370" s="34"/>
      <c r="M370" s="151"/>
      <c r="N370" s="152"/>
      <c r="O370" s="54"/>
      <c r="P370" s="54"/>
      <c r="Q370" s="54"/>
      <c r="R370" s="54"/>
      <c r="S370" s="54"/>
      <c r="T370" s="55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8" t="s">
        <v>125</v>
      </c>
      <c r="AU370" s="18" t="s">
        <v>123</v>
      </c>
    </row>
    <row r="371" spans="1:65" s="12" customFormat="1" ht="22.8" customHeight="1">
      <c r="B371" s="121"/>
      <c r="D371" s="122" t="s">
        <v>69</v>
      </c>
      <c r="E371" s="132" t="s">
        <v>80</v>
      </c>
      <c r="F371" s="132" t="s">
        <v>634</v>
      </c>
      <c r="I371" s="124"/>
      <c r="J371" s="133">
        <f>BK371</f>
        <v>0</v>
      </c>
      <c r="L371" s="121"/>
      <c r="M371" s="126"/>
      <c r="N371" s="127"/>
      <c r="O371" s="127"/>
      <c r="P371" s="128">
        <f>SUM(P372:P399)</f>
        <v>0</v>
      </c>
      <c r="Q371" s="127"/>
      <c r="R371" s="128">
        <f>SUM(R372:R399)</f>
        <v>0</v>
      </c>
      <c r="S371" s="127"/>
      <c r="T371" s="129">
        <f>SUM(T372:T399)</f>
        <v>0</v>
      </c>
      <c r="AR371" s="122" t="s">
        <v>78</v>
      </c>
      <c r="AT371" s="130" t="s">
        <v>69</v>
      </c>
      <c r="AU371" s="130" t="s">
        <v>78</v>
      </c>
      <c r="AY371" s="122" t="s">
        <v>113</v>
      </c>
      <c r="BK371" s="131">
        <f>SUM(BK372:BK399)</f>
        <v>0</v>
      </c>
    </row>
    <row r="372" spans="1:65" s="2" customFormat="1" ht="14.4" customHeight="1">
      <c r="A372" s="33"/>
      <c r="B372" s="134"/>
      <c r="C372" s="135" t="s">
        <v>635</v>
      </c>
      <c r="D372" s="135" t="s">
        <v>117</v>
      </c>
      <c r="E372" s="136" t="s">
        <v>636</v>
      </c>
      <c r="F372" s="137" t="s">
        <v>637</v>
      </c>
      <c r="G372" s="138" t="s">
        <v>313</v>
      </c>
      <c r="H372" s="139">
        <v>280</v>
      </c>
      <c r="I372" s="140"/>
      <c r="J372" s="141">
        <f>ROUND(I372*H372,2)</f>
        <v>0</v>
      </c>
      <c r="K372" s="137" t="s">
        <v>3</v>
      </c>
      <c r="L372" s="34"/>
      <c r="M372" s="142" t="s">
        <v>3</v>
      </c>
      <c r="N372" s="143" t="s">
        <v>41</v>
      </c>
      <c r="O372" s="54"/>
      <c r="P372" s="144">
        <f>O372*H372</f>
        <v>0</v>
      </c>
      <c r="Q372" s="144">
        <v>0</v>
      </c>
      <c r="R372" s="144">
        <f>Q372*H372</f>
        <v>0</v>
      </c>
      <c r="S372" s="144">
        <v>0</v>
      </c>
      <c r="T372" s="145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46" t="s">
        <v>122</v>
      </c>
      <c r="AT372" s="146" t="s">
        <v>117</v>
      </c>
      <c r="AU372" s="146" t="s">
        <v>80</v>
      </c>
      <c r="AY372" s="18" t="s">
        <v>113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8" t="s">
        <v>78</v>
      </c>
      <c r="BK372" s="147">
        <f>ROUND(I372*H372,2)</f>
        <v>0</v>
      </c>
      <c r="BL372" s="18" t="s">
        <v>122</v>
      </c>
      <c r="BM372" s="146" t="s">
        <v>638</v>
      </c>
    </row>
    <row r="373" spans="1:65" s="2" customFormat="1" ht="19.2">
      <c r="A373" s="33"/>
      <c r="B373" s="34"/>
      <c r="C373" s="33"/>
      <c r="D373" s="148" t="s">
        <v>125</v>
      </c>
      <c r="E373" s="33"/>
      <c r="F373" s="149" t="s">
        <v>639</v>
      </c>
      <c r="G373" s="33"/>
      <c r="H373" s="33"/>
      <c r="I373" s="150"/>
      <c r="J373" s="33"/>
      <c r="K373" s="33"/>
      <c r="L373" s="34"/>
      <c r="M373" s="151"/>
      <c r="N373" s="152"/>
      <c r="O373" s="54"/>
      <c r="P373" s="54"/>
      <c r="Q373" s="54"/>
      <c r="R373" s="54"/>
      <c r="S373" s="54"/>
      <c r="T373" s="55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8" t="s">
        <v>125</v>
      </c>
      <c r="AU373" s="18" t="s">
        <v>80</v>
      </c>
    </row>
    <row r="374" spans="1:65" s="15" customFormat="1" ht="10.199999999999999">
      <c r="B374" s="180"/>
      <c r="D374" s="148" t="s">
        <v>129</v>
      </c>
      <c r="E374" s="181" t="s">
        <v>3</v>
      </c>
      <c r="F374" s="182" t="s">
        <v>640</v>
      </c>
      <c r="H374" s="181" t="s">
        <v>3</v>
      </c>
      <c r="I374" s="183"/>
      <c r="L374" s="180"/>
      <c r="M374" s="184"/>
      <c r="N374" s="185"/>
      <c r="O374" s="185"/>
      <c r="P374" s="185"/>
      <c r="Q374" s="185"/>
      <c r="R374" s="185"/>
      <c r="S374" s="185"/>
      <c r="T374" s="186"/>
      <c r="AT374" s="181" t="s">
        <v>129</v>
      </c>
      <c r="AU374" s="181" t="s">
        <v>80</v>
      </c>
      <c r="AV374" s="15" t="s">
        <v>78</v>
      </c>
      <c r="AW374" s="15" t="s">
        <v>30</v>
      </c>
      <c r="AX374" s="15" t="s">
        <v>70</v>
      </c>
      <c r="AY374" s="181" t="s">
        <v>113</v>
      </c>
    </row>
    <row r="375" spans="1:65" s="15" customFormat="1" ht="10.199999999999999">
      <c r="B375" s="180"/>
      <c r="D375" s="148" t="s">
        <v>129</v>
      </c>
      <c r="E375" s="181" t="s">
        <v>3</v>
      </c>
      <c r="F375" s="182" t="s">
        <v>641</v>
      </c>
      <c r="H375" s="181" t="s">
        <v>3</v>
      </c>
      <c r="I375" s="183"/>
      <c r="L375" s="180"/>
      <c r="M375" s="184"/>
      <c r="N375" s="185"/>
      <c r="O375" s="185"/>
      <c r="P375" s="185"/>
      <c r="Q375" s="185"/>
      <c r="R375" s="185"/>
      <c r="S375" s="185"/>
      <c r="T375" s="186"/>
      <c r="AT375" s="181" t="s">
        <v>129</v>
      </c>
      <c r="AU375" s="181" t="s">
        <v>80</v>
      </c>
      <c r="AV375" s="15" t="s">
        <v>78</v>
      </c>
      <c r="AW375" s="15" t="s">
        <v>30</v>
      </c>
      <c r="AX375" s="15" t="s">
        <v>70</v>
      </c>
      <c r="AY375" s="181" t="s">
        <v>113</v>
      </c>
    </row>
    <row r="376" spans="1:65" s="13" customFormat="1" ht="10.199999999999999">
      <c r="B376" s="154"/>
      <c r="D376" s="148" t="s">
        <v>129</v>
      </c>
      <c r="E376" s="155" t="s">
        <v>3</v>
      </c>
      <c r="F376" s="156" t="s">
        <v>642</v>
      </c>
      <c r="H376" s="157">
        <v>280</v>
      </c>
      <c r="I376" s="158"/>
      <c r="L376" s="154"/>
      <c r="M376" s="159"/>
      <c r="N376" s="160"/>
      <c r="O376" s="160"/>
      <c r="P376" s="160"/>
      <c r="Q376" s="160"/>
      <c r="R376" s="160"/>
      <c r="S376" s="160"/>
      <c r="T376" s="161"/>
      <c r="AT376" s="155" t="s">
        <v>129</v>
      </c>
      <c r="AU376" s="155" t="s">
        <v>80</v>
      </c>
      <c r="AV376" s="13" t="s">
        <v>80</v>
      </c>
      <c r="AW376" s="13" t="s">
        <v>30</v>
      </c>
      <c r="AX376" s="13" t="s">
        <v>70</v>
      </c>
      <c r="AY376" s="155" t="s">
        <v>113</v>
      </c>
    </row>
    <row r="377" spans="1:65" s="14" customFormat="1" ht="10.199999999999999">
      <c r="B377" s="162"/>
      <c r="D377" s="148" t="s">
        <v>129</v>
      </c>
      <c r="E377" s="163" t="s">
        <v>3</v>
      </c>
      <c r="F377" s="164" t="s">
        <v>132</v>
      </c>
      <c r="H377" s="165">
        <v>280</v>
      </c>
      <c r="I377" s="166"/>
      <c r="L377" s="162"/>
      <c r="M377" s="167"/>
      <c r="N377" s="168"/>
      <c r="O377" s="168"/>
      <c r="P377" s="168"/>
      <c r="Q377" s="168"/>
      <c r="R377" s="168"/>
      <c r="S377" s="168"/>
      <c r="T377" s="169"/>
      <c r="AT377" s="163" t="s">
        <v>129</v>
      </c>
      <c r="AU377" s="163" t="s">
        <v>80</v>
      </c>
      <c r="AV377" s="14" t="s">
        <v>122</v>
      </c>
      <c r="AW377" s="14" t="s">
        <v>30</v>
      </c>
      <c r="AX377" s="14" t="s">
        <v>78</v>
      </c>
      <c r="AY377" s="163" t="s">
        <v>113</v>
      </c>
    </row>
    <row r="378" spans="1:65" s="2" customFormat="1" ht="14.4" customHeight="1">
      <c r="A378" s="33"/>
      <c r="B378" s="134"/>
      <c r="C378" s="135" t="s">
        <v>643</v>
      </c>
      <c r="D378" s="135" t="s">
        <v>117</v>
      </c>
      <c r="E378" s="136" t="s">
        <v>644</v>
      </c>
      <c r="F378" s="137" t="s">
        <v>645</v>
      </c>
      <c r="G378" s="138" t="s">
        <v>313</v>
      </c>
      <c r="H378" s="139">
        <v>280</v>
      </c>
      <c r="I378" s="140"/>
      <c r="J378" s="141">
        <f>ROUND(I378*H378,2)</f>
        <v>0</v>
      </c>
      <c r="K378" s="137" t="s">
        <v>3</v>
      </c>
      <c r="L378" s="34"/>
      <c r="M378" s="142" t="s">
        <v>3</v>
      </c>
      <c r="N378" s="143" t="s">
        <v>41</v>
      </c>
      <c r="O378" s="54"/>
      <c r="P378" s="144">
        <f>O378*H378</f>
        <v>0</v>
      </c>
      <c r="Q378" s="144">
        <v>0</v>
      </c>
      <c r="R378" s="144">
        <f>Q378*H378</f>
        <v>0</v>
      </c>
      <c r="S378" s="144">
        <v>0</v>
      </c>
      <c r="T378" s="145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46" t="s">
        <v>122</v>
      </c>
      <c r="AT378" s="146" t="s">
        <v>117</v>
      </c>
      <c r="AU378" s="146" t="s">
        <v>80</v>
      </c>
      <c r="AY378" s="18" t="s">
        <v>113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8" t="s">
        <v>78</v>
      </c>
      <c r="BK378" s="147">
        <f>ROUND(I378*H378,2)</f>
        <v>0</v>
      </c>
      <c r="BL378" s="18" t="s">
        <v>122</v>
      </c>
      <c r="BM378" s="146" t="s">
        <v>646</v>
      </c>
    </row>
    <row r="379" spans="1:65" s="2" customFormat="1" ht="10.199999999999999">
      <c r="A379" s="33"/>
      <c r="B379" s="34"/>
      <c r="C379" s="33"/>
      <c r="D379" s="148" t="s">
        <v>125</v>
      </c>
      <c r="E379" s="33"/>
      <c r="F379" s="149" t="s">
        <v>647</v>
      </c>
      <c r="G379" s="33"/>
      <c r="H379" s="33"/>
      <c r="I379" s="150"/>
      <c r="J379" s="33"/>
      <c r="K379" s="33"/>
      <c r="L379" s="34"/>
      <c r="M379" s="151"/>
      <c r="N379" s="152"/>
      <c r="O379" s="54"/>
      <c r="P379" s="54"/>
      <c r="Q379" s="54"/>
      <c r="R379" s="54"/>
      <c r="S379" s="54"/>
      <c r="T379" s="55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8" t="s">
        <v>125</v>
      </c>
      <c r="AU379" s="18" t="s">
        <v>80</v>
      </c>
    </row>
    <row r="380" spans="1:65" s="13" customFormat="1" ht="10.199999999999999">
      <c r="B380" s="154"/>
      <c r="D380" s="148" t="s">
        <v>129</v>
      </c>
      <c r="E380" s="155" t="s">
        <v>3</v>
      </c>
      <c r="F380" s="156" t="s">
        <v>648</v>
      </c>
      <c r="H380" s="157">
        <v>280</v>
      </c>
      <c r="I380" s="158"/>
      <c r="L380" s="154"/>
      <c r="M380" s="159"/>
      <c r="N380" s="160"/>
      <c r="O380" s="160"/>
      <c r="P380" s="160"/>
      <c r="Q380" s="160"/>
      <c r="R380" s="160"/>
      <c r="S380" s="160"/>
      <c r="T380" s="161"/>
      <c r="AT380" s="155" t="s">
        <v>129</v>
      </c>
      <c r="AU380" s="155" t="s">
        <v>80</v>
      </c>
      <c r="AV380" s="13" t="s">
        <v>80</v>
      </c>
      <c r="AW380" s="13" t="s">
        <v>30</v>
      </c>
      <c r="AX380" s="13" t="s">
        <v>70</v>
      </c>
      <c r="AY380" s="155" t="s">
        <v>113</v>
      </c>
    </row>
    <row r="381" spans="1:65" s="14" customFormat="1" ht="10.199999999999999">
      <c r="B381" s="162"/>
      <c r="D381" s="148" t="s">
        <v>129</v>
      </c>
      <c r="E381" s="163" t="s">
        <v>3</v>
      </c>
      <c r="F381" s="164" t="s">
        <v>132</v>
      </c>
      <c r="H381" s="165">
        <v>280</v>
      </c>
      <c r="I381" s="166"/>
      <c r="L381" s="162"/>
      <c r="M381" s="167"/>
      <c r="N381" s="168"/>
      <c r="O381" s="168"/>
      <c r="P381" s="168"/>
      <c r="Q381" s="168"/>
      <c r="R381" s="168"/>
      <c r="S381" s="168"/>
      <c r="T381" s="169"/>
      <c r="AT381" s="163" t="s">
        <v>129</v>
      </c>
      <c r="AU381" s="163" t="s">
        <v>80</v>
      </c>
      <c r="AV381" s="14" t="s">
        <v>122</v>
      </c>
      <c r="AW381" s="14" t="s">
        <v>30</v>
      </c>
      <c r="AX381" s="14" t="s">
        <v>78</v>
      </c>
      <c r="AY381" s="163" t="s">
        <v>113</v>
      </c>
    </row>
    <row r="382" spans="1:65" s="2" customFormat="1" ht="14.4" customHeight="1">
      <c r="A382" s="33"/>
      <c r="B382" s="134"/>
      <c r="C382" s="135" t="s">
        <v>649</v>
      </c>
      <c r="D382" s="135" t="s">
        <v>117</v>
      </c>
      <c r="E382" s="136" t="s">
        <v>650</v>
      </c>
      <c r="F382" s="137" t="s">
        <v>651</v>
      </c>
      <c r="G382" s="138" t="s">
        <v>313</v>
      </c>
      <c r="H382" s="139">
        <v>280</v>
      </c>
      <c r="I382" s="140"/>
      <c r="J382" s="141">
        <f>ROUND(I382*H382,2)</f>
        <v>0</v>
      </c>
      <c r="K382" s="137" t="s">
        <v>3</v>
      </c>
      <c r="L382" s="34"/>
      <c r="M382" s="142" t="s">
        <v>3</v>
      </c>
      <c r="N382" s="143" t="s">
        <v>41</v>
      </c>
      <c r="O382" s="54"/>
      <c r="P382" s="144">
        <f>O382*H382</f>
        <v>0</v>
      </c>
      <c r="Q382" s="144">
        <v>0</v>
      </c>
      <c r="R382" s="144">
        <f>Q382*H382</f>
        <v>0</v>
      </c>
      <c r="S382" s="144">
        <v>0</v>
      </c>
      <c r="T382" s="145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46" t="s">
        <v>122</v>
      </c>
      <c r="AT382" s="146" t="s">
        <v>117</v>
      </c>
      <c r="AU382" s="146" t="s">
        <v>80</v>
      </c>
      <c r="AY382" s="18" t="s">
        <v>113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8" t="s">
        <v>78</v>
      </c>
      <c r="BK382" s="147">
        <f>ROUND(I382*H382,2)</f>
        <v>0</v>
      </c>
      <c r="BL382" s="18" t="s">
        <v>122</v>
      </c>
      <c r="BM382" s="146" t="s">
        <v>652</v>
      </c>
    </row>
    <row r="383" spans="1:65" s="2" customFormat="1" ht="19.2">
      <c r="A383" s="33"/>
      <c r="B383" s="34"/>
      <c r="C383" s="33"/>
      <c r="D383" s="148" t="s">
        <v>125</v>
      </c>
      <c r="E383" s="33"/>
      <c r="F383" s="149" t="s">
        <v>653</v>
      </c>
      <c r="G383" s="33"/>
      <c r="H383" s="33"/>
      <c r="I383" s="150"/>
      <c r="J383" s="33"/>
      <c r="K383" s="33"/>
      <c r="L383" s="34"/>
      <c r="M383" s="151"/>
      <c r="N383" s="152"/>
      <c r="O383" s="54"/>
      <c r="P383" s="54"/>
      <c r="Q383" s="54"/>
      <c r="R383" s="54"/>
      <c r="S383" s="54"/>
      <c r="T383" s="55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8" t="s">
        <v>125</v>
      </c>
      <c r="AU383" s="18" t="s">
        <v>80</v>
      </c>
    </row>
    <row r="384" spans="1:65" s="15" customFormat="1" ht="10.199999999999999">
      <c r="B384" s="180"/>
      <c r="D384" s="148" t="s">
        <v>129</v>
      </c>
      <c r="E384" s="181" t="s">
        <v>3</v>
      </c>
      <c r="F384" s="182" t="s">
        <v>640</v>
      </c>
      <c r="H384" s="181" t="s">
        <v>3</v>
      </c>
      <c r="I384" s="183"/>
      <c r="L384" s="180"/>
      <c r="M384" s="184"/>
      <c r="N384" s="185"/>
      <c r="O384" s="185"/>
      <c r="P384" s="185"/>
      <c r="Q384" s="185"/>
      <c r="R384" s="185"/>
      <c r="S384" s="185"/>
      <c r="T384" s="186"/>
      <c r="AT384" s="181" t="s">
        <v>129</v>
      </c>
      <c r="AU384" s="181" t="s">
        <v>80</v>
      </c>
      <c r="AV384" s="15" t="s">
        <v>78</v>
      </c>
      <c r="AW384" s="15" t="s">
        <v>30</v>
      </c>
      <c r="AX384" s="15" t="s">
        <v>70</v>
      </c>
      <c r="AY384" s="181" t="s">
        <v>113</v>
      </c>
    </row>
    <row r="385" spans="1:65" s="15" customFormat="1" ht="10.199999999999999">
      <c r="B385" s="180"/>
      <c r="D385" s="148" t="s">
        <v>129</v>
      </c>
      <c r="E385" s="181" t="s">
        <v>3</v>
      </c>
      <c r="F385" s="182" t="s">
        <v>641</v>
      </c>
      <c r="H385" s="181" t="s">
        <v>3</v>
      </c>
      <c r="I385" s="183"/>
      <c r="L385" s="180"/>
      <c r="M385" s="184"/>
      <c r="N385" s="185"/>
      <c r="O385" s="185"/>
      <c r="P385" s="185"/>
      <c r="Q385" s="185"/>
      <c r="R385" s="185"/>
      <c r="S385" s="185"/>
      <c r="T385" s="186"/>
      <c r="AT385" s="181" t="s">
        <v>129</v>
      </c>
      <c r="AU385" s="181" t="s">
        <v>80</v>
      </c>
      <c r="AV385" s="15" t="s">
        <v>78</v>
      </c>
      <c r="AW385" s="15" t="s">
        <v>30</v>
      </c>
      <c r="AX385" s="15" t="s">
        <v>70</v>
      </c>
      <c r="AY385" s="181" t="s">
        <v>113</v>
      </c>
    </row>
    <row r="386" spans="1:65" s="13" customFormat="1" ht="10.199999999999999">
      <c r="B386" s="154"/>
      <c r="D386" s="148" t="s">
        <v>129</v>
      </c>
      <c r="E386" s="155" t="s">
        <v>3</v>
      </c>
      <c r="F386" s="156" t="s">
        <v>642</v>
      </c>
      <c r="H386" s="157">
        <v>280</v>
      </c>
      <c r="I386" s="158"/>
      <c r="L386" s="154"/>
      <c r="M386" s="159"/>
      <c r="N386" s="160"/>
      <c r="O386" s="160"/>
      <c r="P386" s="160"/>
      <c r="Q386" s="160"/>
      <c r="R386" s="160"/>
      <c r="S386" s="160"/>
      <c r="T386" s="161"/>
      <c r="AT386" s="155" t="s">
        <v>129</v>
      </c>
      <c r="AU386" s="155" t="s">
        <v>80</v>
      </c>
      <c r="AV386" s="13" t="s">
        <v>80</v>
      </c>
      <c r="AW386" s="13" t="s">
        <v>30</v>
      </c>
      <c r="AX386" s="13" t="s">
        <v>70</v>
      </c>
      <c r="AY386" s="155" t="s">
        <v>113</v>
      </c>
    </row>
    <row r="387" spans="1:65" s="14" customFormat="1" ht="10.199999999999999">
      <c r="B387" s="162"/>
      <c r="D387" s="148" t="s">
        <v>129</v>
      </c>
      <c r="E387" s="163" t="s">
        <v>3</v>
      </c>
      <c r="F387" s="164" t="s">
        <v>132</v>
      </c>
      <c r="H387" s="165">
        <v>280</v>
      </c>
      <c r="I387" s="166"/>
      <c r="L387" s="162"/>
      <c r="M387" s="167"/>
      <c r="N387" s="168"/>
      <c r="O387" s="168"/>
      <c r="P387" s="168"/>
      <c r="Q387" s="168"/>
      <c r="R387" s="168"/>
      <c r="S387" s="168"/>
      <c r="T387" s="169"/>
      <c r="AT387" s="163" t="s">
        <v>129</v>
      </c>
      <c r="AU387" s="163" t="s">
        <v>80</v>
      </c>
      <c r="AV387" s="14" t="s">
        <v>122</v>
      </c>
      <c r="AW387" s="14" t="s">
        <v>30</v>
      </c>
      <c r="AX387" s="14" t="s">
        <v>78</v>
      </c>
      <c r="AY387" s="163" t="s">
        <v>113</v>
      </c>
    </row>
    <row r="388" spans="1:65" s="2" customFormat="1" ht="14.4" customHeight="1">
      <c r="A388" s="33"/>
      <c r="B388" s="134"/>
      <c r="C388" s="170" t="s">
        <v>654</v>
      </c>
      <c r="D388" s="170" t="s">
        <v>196</v>
      </c>
      <c r="E388" s="171" t="s">
        <v>655</v>
      </c>
      <c r="F388" s="172" t="s">
        <v>656</v>
      </c>
      <c r="G388" s="173" t="s">
        <v>120</v>
      </c>
      <c r="H388" s="174">
        <v>87.040999999999997</v>
      </c>
      <c r="I388" s="175"/>
      <c r="J388" s="176">
        <f>ROUND(I388*H388,2)</f>
        <v>0</v>
      </c>
      <c r="K388" s="172" t="s">
        <v>3</v>
      </c>
      <c r="L388" s="177"/>
      <c r="M388" s="178" t="s">
        <v>3</v>
      </c>
      <c r="N388" s="179" t="s">
        <v>41</v>
      </c>
      <c r="O388" s="54"/>
      <c r="P388" s="144">
        <f>O388*H388</f>
        <v>0</v>
      </c>
      <c r="Q388" s="144">
        <v>0</v>
      </c>
      <c r="R388" s="144">
        <f>Q388*H388</f>
        <v>0</v>
      </c>
      <c r="S388" s="144">
        <v>0</v>
      </c>
      <c r="T388" s="145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46" t="s">
        <v>187</v>
      </c>
      <c r="AT388" s="146" t="s">
        <v>196</v>
      </c>
      <c r="AU388" s="146" t="s">
        <v>80</v>
      </c>
      <c r="AY388" s="18" t="s">
        <v>113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8" t="s">
        <v>78</v>
      </c>
      <c r="BK388" s="147">
        <f>ROUND(I388*H388,2)</f>
        <v>0</v>
      </c>
      <c r="BL388" s="18" t="s">
        <v>122</v>
      </c>
      <c r="BM388" s="146" t="s">
        <v>657</v>
      </c>
    </row>
    <row r="389" spans="1:65" s="2" customFormat="1" ht="10.199999999999999">
      <c r="A389" s="33"/>
      <c r="B389" s="34"/>
      <c r="C389" s="33"/>
      <c r="D389" s="148" t="s">
        <v>125</v>
      </c>
      <c r="E389" s="33"/>
      <c r="F389" s="149" t="s">
        <v>656</v>
      </c>
      <c r="G389" s="33"/>
      <c r="H389" s="33"/>
      <c r="I389" s="150"/>
      <c r="J389" s="33"/>
      <c r="K389" s="33"/>
      <c r="L389" s="34"/>
      <c r="M389" s="151"/>
      <c r="N389" s="152"/>
      <c r="O389" s="54"/>
      <c r="P389" s="54"/>
      <c r="Q389" s="54"/>
      <c r="R389" s="54"/>
      <c r="S389" s="54"/>
      <c r="T389" s="55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8" t="s">
        <v>125</v>
      </c>
      <c r="AU389" s="18" t="s">
        <v>80</v>
      </c>
    </row>
    <row r="390" spans="1:65" s="15" customFormat="1" ht="10.199999999999999">
      <c r="B390" s="180"/>
      <c r="D390" s="148" t="s">
        <v>129</v>
      </c>
      <c r="E390" s="181" t="s">
        <v>3</v>
      </c>
      <c r="F390" s="182" t="s">
        <v>640</v>
      </c>
      <c r="H390" s="181" t="s">
        <v>3</v>
      </c>
      <c r="I390" s="183"/>
      <c r="L390" s="180"/>
      <c r="M390" s="184"/>
      <c r="N390" s="185"/>
      <c r="O390" s="185"/>
      <c r="P390" s="185"/>
      <c r="Q390" s="185"/>
      <c r="R390" s="185"/>
      <c r="S390" s="185"/>
      <c r="T390" s="186"/>
      <c r="AT390" s="181" t="s">
        <v>129</v>
      </c>
      <c r="AU390" s="181" t="s">
        <v>80</v>
      </c>
      <c r="AV390" s="15" t="s">
        <v>78</v>
      </c>
      <c r="AW390" s="15" t="s">
        <v>30</v>
      </c>
      <c r="AX390" s="15" t="s">
        <v>70</v>
      </c>
      <c r="AY390" s="181" t="s">
        <v>113</v>
      </c>
    </row>
    <row r="391" spans="1:65" s="15" customFormat="1" ht="10.199999999999999">
      <c r="B391" s="180"/>
      <c r="D391" s="148" t="s">
        <v>129</v>
      </c>
      <c r="E391" s="181" t="s">
        <v>3</v>
      </c>
      <c r="F391" s="182" t="s">
        <v>641</v>
      </c>
      <c r="H391" s="181" t="s">
        <v>3</v>
      </c>
      <c r="I391" s="183"/>
      <c r="L391" s="180"/>
      <c r="M391" s="184"/>
      <c r="N391" s="185"/>
      <c r="O391" s="185"/>
      <c r="P391" s="185"/>
      <c r="Q391" s="185"/>
      <c r="R391" s="185"/>
      <c r="S391" s="185"/>
      <c r="T391" s="186"/>
      <c r="AT391" s="181" t="s">
        <v>129</v>
      </c>
      <c r="AU391" s="181" t="s">
        <v>80</v>
      </c>
      <c r="AV391" s="15" t="s">
        <v>78</v>
      </c>
      <c r="AW391" s="15" t="s">
        <v>30</v>
      </c>
      <c r="AX391" s="15" t="s">
        <v>70</v>
      </c>
      <c r="AY391" s="181" t="s">
        <v>113</v>
      </c>
    </row>
    <row r="392" spans="1:65" s="13" customFormat="1" ht="10.199999999999999">
      <c r="B392" s="154"/>
      <c r="D392" s="148" t="s">
        <v>129</v>
      </c>
      <c r="E392" s="155" t="s">
        <v>3</v>
      </c>
      <c r="F392" s="156" t="s">
        <v>658</v>
      </c>
      <c r="H392" s="157">
        <v>87.040999999999997</v>
      </c>
      <c r="I392" s="158"/>
      <c r="L392" s="154"/>
      <c r="M392" s="159"/>
      <c r="N392" s="160"/>
      <c r="O392" s="160"/>
      <c r="P392" s="160"/>
      <c r="Q392" s="160"/>
      <c r="R392" s="160"/>
      <c r="S392" s="160"/>
      <c r="T392" s="161"/>
      <c r="AT392" s="155" t="s">
        <v>129</v>
      </c>
      <c r="AU392" s="155" t="s">
        <v>80</v>
      </c>
      <c r="AV392" s="13" t="s">
        <v>80</v>
      </c>
      <c r="AW392" s="13" t="s">
        <v>30</v>
      </c>
      <c r="AX392" s="13" t="s">
        <v>70</v>
      </c>
      <c r="AY392" s="155" t="s">
        <v>113</v>
      </c>
    </row>
    <row r="393" spans="1:65" s="14" customFormat="1" ht="10.199999999999999">
      <c r="B393" s="162"/>
      <c r="D393" s="148" t="s">
        <v>129</v>
      </c>
      <c r="E393" s="163" t="s">
        <v>3</v>
      </c>
      <c r="F393" s="164" t="s">
        <v>132</v>
      </c>
      <c r="H393" s="165">
        <v>87.040999999999997</v>
      </c>
      <c r="I393" s="166"/>
      <c r="L393" s="162"/>
      <c r="M393" s="167"/>
      <c r="N393" s="168"/>
      <c r="O393" s="168"/>
      <c r="P393" s="168"/>
      <c r="Q393" s="168"/>
      <c r="R393" s="168"/>
      <c r="S393" s="168"/>
      <c r="T393" s="169"/>
      <c r="AT393" s="163" t="s">
        <v>129</v>
      </c>
      <c r="AU393" s="163" t="s">
        <v>80</v>
      </c>
      <c r="AV393" s="14" t="s">
        <v>122</v>
      </c>
      <c r="AW393" s="14" t="s">
        <v>30</v>
      </c>
      <c r="AX393" s="14" t="s">
        <v>78</v>
      </c>
      <c r="AY393" s="163" t="s">
        <v>113</v>
      </c>
    </row>
    <row r="394" spans="1:65" s="2" customFormat="1" ht="14.4" customHeight="1">
      <c r="A394" s="33"/>
      <c r="B394" s="134"/>
      <c r="C394" s="135" t="s">
        <v>659</v>
      </c>
      <c r="D394" s="135" t="s">
        <v>117</v>
      </c>
      <c r="E394" s="136" t="s">
        <v>660</v>
      </c>
      <c r="F394" s="137" t="s">
        <v>661</v>
      </c>
      <c r="G394" s="138" t="s">
        <v>199</v>
      </c>
      <c r="H394" s="139">
        <v>6.33</v>
      </c>
      <c r="I394" s="140"/>
      <c r="J394" s="141">
        <f>ROUND(I394*H394,2)</f>
        <v>0</v>
      </c>
      <c r="K394" s="137" t="s">
        <v>3</v>
      </c>
      <c r="L394" s="34"/>
      <c r="M394" s="142" t="s">
        <v>3</v>
      </c>
      <c r="N394" s="143" t="s">
        <v>41</v>
      </c>
      <c r="O394" s="54"/>
      <c r="P394" s="144">
        <f>O394*H394</f>
        <v>0</v>
      </c>
      <c r="Q394" s="144">
        <v>0</v>
      </c>
      <c r="R394" s="144">
        <f>Q394*H394</f>
        <v>0</v>
      </c>
      <c r="S394" s="144">
        <v>0</v>
      </c>
      <c r="T394" s="145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46" t="s">
        <v>122</v>
      </c>
      <c r="AT394" s="146" t="s">
        <v>117</v>
      </c>
      <c r="AU394" s="146" t="s">
        <v>80</v>
      </c>
      <c r="AY394" s="18" t="s">
        <v>113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8" t="s">
        <v>78</v>
      </c>
      <c r="BK394" s="147">
        <f>ROUND(I394*H394,2)</f>
        <v>0</v>
      </c>
      <c r="BL394" s="18" t="s">
        <v>122</v>
      </c>
      <c r="BM394" s="146" t="s">
        <v>662</v>
      </c>
    </row>
    <row r="395" spans="1:65" s="2" customFormat="1" ht="10.199999999999999">
      <c r="A395" s="33"/>
      <c r="B395" s="34"/>
      <c r="C395" s="33"/>
      <c r="D395" s="148" t="s">
        <v>125</v>
      </c>
      <c r="E395" s="33"/>
      <c r="F395" s="149" t="s">
        <v>663</v>
      </c>
      <c r="G395" s="33"/>
      <c r="H395" s="33"/>
      <c r="I395" s="150"/>
      <c r="J395" s="33"/>
      <c r="K395" s="33"/>
      <c r="L395" s="34"/>
      <c r="M395" s="151"/>
      <c r="N395" s="152"/>
      <c r="O395" s="54"/>
      <c r="P395" s="54"/>
      <c r="Q395" s="54"/>
      <c r="R395" s="54"/>
      <c r="S395" s="54"/>
      <c r="T395" s="55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8" t="s">
        <v>125</v>
      </c>
      <c r="AU395" s="18" t="s">
        <v>80</v>
      </c>
    </row>
    <row r="396" spans="1:65" s="15" customFormat="1" ht="10.199999999999999">
      <c r="B396" s="180"/>
      <c r="D396" s="148" t="s">
        <v>129</v>
      </c>
      <c r="E396" s="181" t="s">
        <v>3</v>
      </c>
      <c r="F396" s="182" t="s">
        <v>640</v>
      </c>
      <c r="H396" s="181" t="s">
        <v>3</v>
      </c>
      <c r="I396" s="183"/>
      <c r="L396" s="180"/>
      <c r="M396" s="184"/>
      <c r="N396" s="185"/>
      <c r="O396" s="185"/>
      <c r="P396" s="185"/>
      <c r="Q396" s="185"/>
      <c r="R396" s="185"/>
      <c r="S396" s="185"/>
      <c r="T396" s="186"/>
      <c r="AT396" s="181" t="s">
        <v>129</v>
      </c>
      <c r="AU396" s="181" t="s">
        <v>80</v>
      </c>
      <c r="AV396" s="15" t="s">
        <v>78</v>
      </c>
      <c r="AW396" s="15" t="s">
        <v>30</v>
      </c>
      <c r="AX396" s="15" t="s">
        <v>70</v>
      </c>
      <c r="AY396" s="181" t="s">
        <v>113</v>
      </c>
    </row>
    <row r="397" spans="1:65" s="15" customFormat="1" ht="10.199999999999999">
      <c r="B397" s="180"/>
      <c r="D397" s="148" t="s">
        <v>129</v>
      </c>
      <c r="E397" s="181" t="s">
        <v>3</v>
      </c>
      <c r="F397" s="182" t="s">
        <v>664</v>
      </c>
      <c r="H397" s="181" t="s">
        <v>3</v>
      </c>
      <c r="I397" s="183"/>
      <c r="L397" s="180"/>
      <c r="M397" s="184"/>
      <c r="N397" s="185"/>
      <c r="O397" s="185"/>
      <c r="P397" s="185"/>
      <c r="Q397" s="185"/>
      <c r="R397" s="185"/>
      <c r="S397" s="185"/>
      <c r="T397" s="186"/>
      <c r="AT397" s="181" t="s">
        <v>129</v>
      </c>
      <c r="AU397" s="181" t="s">
        <v>80</v>
      </c>
      <c r="AV397" s="15" t="s">
        <v>78</v>
      </c>
      <c r="AW397" s="15" t="s">
        <v>30</v>
      </c>
      <c r="AX397" s="15" t="s">
        <v>70</v>
      </c>
      <c r="AY397" s="181" t="s">
        <v>113</v>
      </c>
    </row>
    <row r="398" spans="1:65" s="13" customFormat="1" ht="10.199999999999999">
      <c r="B398" s="154"/>
      <c r="D398" s="148" t="s">
        <v>129</v>
      </c>
      <c r="E398" s="155" t="s">
        <v>3</v>
      </c>
      <c r="F398" s="156" t="s">
        <v>665</v>
      </c>
      <c r="H398" s="157">
        <v>6.33</v>
      </c>
      <c r="I398" s="158"/>
      <c r="L398" s="154"/>
      <c r="M398" s="159"/>
      <c r="N398" s="160"/>
      <c r="O398" s="160"/>
      <c r="P398" s="160"/>
      <c r="Q398" s="160"/>
      <c r="R398" s="160"/>
      <c r="S398" s="160"/>
      <c r="T398" s="161"/>
      <c r="AT398" s="155" t="s">
        <v>129</v>
      </c>
      <c r="AU398" s="155" t="s">
        <v>80</v>
      </c>
      <c r="AV398" s="13" t="s">
        <v>80</v>
      </c>
      <c r="AW398" s="13" t="s">
        <v>30</v>
      </c>
      <c r="AX398" s="13" t="s">
        <v>70</v>
      </c>
      <c r="AY398" s="155" t="s">
        <v>113</v>
      </c>
    </row>
    <row r="399" spans="1:65" s="14" customFormat="1" ht="10.199999999999999">
      <c r="B399" s="162"/>
      <c r="D399" s="148" t="s">
        <v>129</v>
      </c>
      <c r="E399" s="163" t="s">
        <v>3</v>
      </c>
      <c r="F399" s="164" t="s">
        <v>132</v>
      </c>
      <c r="H399" s="165">
        <v>6.33</v>
      </c>
      <c r="I399" s="166"/>
      <c r="L399" s="162"/>
      <c r="M399" s="167"/>
      <c r="N399" s="168"/>
      <c r="O399" s="168"/>
      <c r="P399" s="168"/>
      <c r="Q399" s="168"/>
      <c r="R399" s="168"/>
      <c r="S399" s="168"/>
      <c r="T399" s="169"/>
      <c r="AT399" s="163" t="s">
        <v>129</v>
      </c>
      <c r="AU399" s="163" t="s">
        <v>80</v>
      </c>
      <c r="AV399" s="14" t="s">
        <v>122</v>
      </c>
      <c r="AW399" s="14" t="s">
        <v>30</v>
      </c>
      <c r="AX399" s="14" t="s">
        <v>78</v>
      </c>
      <c r="AY399" s="163" t="s">
        <v>113</v>
      </c>
    </row>
    <row r="400" spans="1:65" s="12" customFormat="1" ht="22.8" customHeight="1">
      <c r="B400" s="121"/>
      <c r="D400" s="122" t="s">
        <v>69</v>
      </c>
      <c r="E400" s="132" t="s">
        <v>666</v>
      </c>
      <c r="F400" s="132" t="s">
        <v>667</v>
      </c>
      <c r="I400" s="124"/>
      <c r="J400" s="133">
        <f>BK400</f>
        <v>0</v>
      </c>
      <c r="L400" s="121"/>
      <c r="M400" s="126"/>
      <c r="N400" s="127"/>
      <c r="O400" s="127"/>
      <c r="P400" s="128">
        <f>SUM(P401:P404)</f>
        <v>0</v>
      </c>
      <c r="Q400" s="127"/>
      <c r="R400" s="128">
        <f>SUM(R401:R404)</f>
        <v>0</v>
      </c>
      <c r="S400" s="127"/>
      <c r="T400" s="129">
        <f>SUM(T401:T404)</f>
        <v>0</v>
      </c>
      <c r="AR400" s="122" t="s">
        <v>78</v>
      </c>
      <c r="AT400" s="130" t="s">
        <v>69</v>
      </c>
      <c r="AU400" s="130" t="s">
        <v>78</v>
      </c>
      <c r="AY400" s="122" t="s">
        <v>113</v>
      </c>
      <c r="BK400" s="131">
        <f>SUM(BK401:BK404)</f>
        <v>0</v>
      </c>
    </row>
    <row r="401" spans="1:65" s="2" customFormat="1" ht="14.4" customHeight="1">
      <c r="A401" s="33"/>
      <c r="B401" s="134"/>
      <c r="C401" s="135" t="s">
        <v>668</v>
      </c>
      <c r="D401" s="135" t="s">
        <v>117</v>
      </c>
      <c r="E401" s="136" t="s">
        <v>669</v>
      </c>
      <c r="F401" s="137" t="s">
        <v>670</v>
      </c>
      <c r="G401" s="138" t="s">
        <v>199</v>
      </c>
      <c r="H401" s="139">
        <v>527.71100000000001</v>
      </c>
      <c r="I401" s="140"/>
      <c r="J401" s="141">
        <f>ROUND(I401*H401,2)</f>
        <v>0</v>
      </c>
      <c r="K401" s="137" t="s">
        <v>121</v>
      </c>
      <c r="L401" s="34"/>
      <c r="M401" s="142" t="s">
        <v>3</v>
      </c>
      <c r="N401" s="143" t="s">
        <v>41</v>
      </c>
      <c r="O401" s="54"/>
      <c r="P401" s="144">
        <f>O401*H401</f>
        <v>0</v>
      </c>
      <c r="Q401" s="144">
        <v>0</v>
      </c>
      <c r="R401" s="144">
        <f>Q401*H401</f>
        <v>0</v>
      </c>
      <c r="S401" s="144">
        <v>0</v>
      </c>
      <c r="T401" s="145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46" t="s">
        <v>122</v>
      </c>
      <c r="AT401" s="146" t="s">
        <v>117</v>
      </c>
      <c r="AU401" s="146" t="s">
        <v>80</v>
      </c>
      <c r="AY401" s="18" t="s">
        <v>113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8" t="s">
        <v>78</v>
      </c>
      <c r="BK401" s="147">
        <f>ROUND(I401*H401,2)</f>
        <v>0</v>
      </c>
      <c r="BL401" s="18" t="s">
        <v>122</v>
      </c>
      <c r="BM401" s="146" t="s">
        <v>671</v>
      </c>
    </row>
    <row r="402" spans="1:65" s="2" customFormat="1" ht="19.2">
      <c r="A402" s="33"/>
      <c r="B402" s="34"/>
      <c r="C402" s="33"/>
      <c r="D402" s="148" t="s">
        <v>125</v>
      </c>
      <c r="E402" s="33"/>
      <c r="F402" s="149" t="s">
        <v>672</v>
      </c>
      <c r="G402" s="33"/>
      <c r="H402" s="33"/>
      <c r="I402" s="150"/>
      <c r="J402" s="33"/>
      <c r="K402" s="33"/>
      <c r="L402" s="34"/>
      <c r="M402" s="151"/>
      <c r="N402" s="152"/>
      <c r="O402" s="54"/>
      <c r="P402" s="54"/>
      <c r="Q402" s="54"/>
      <c r="R402" s="54"/>
      <c r="S402" s="54"/>
      <c r="T402" s="55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8" t="s">
        <v>125</v>
      </c>
      <c r="AU402" s="18" t="s">
        <v>80</v>
      </c>
    </row>
    <row r="403" spans="1:65" s="2" customFormat="1" ht="14.4" customHeight="1">
      <c r="A403" s="33"/>
      <c r="B403" s="134"/>
      <c r="C403" s="135" t="s">
        <v>673</v>
      </c>
      <c r="D403" s="135" t="s">
        <v>117</v>
      </c>
      <c r="E403" s="136" t="s">
        <v>674</v>
      </c>
      <c r="F403" s="137" t="s">
        <v>675</v>
      </c>
      <c r="G403" s="138" t="s">
        <v>199</v>
      </c>
      <c r="H403" s="139">
        <v>218.501</v>
      </c>
      <c r="I403" s="140"/>
      <c r="J403" s="141">
        <f>ROUND(I403*H403,2)</f>
        <v>0</v>
      </c>
      <c r="K403" s="137" t="s">
        <v>3</v>
      </c>
      <c r="L403" s="34"/>
      <c r="M403" s="142" t="s">
        <v>3</v>
      </c>
      <c r="N403" s="143" t="s">
        <v>41</v>
      </c>
      <c r="O403" s="54"/>
      <c r="P403" s="144">
        <f>O403*H403</f>
        <v>0</v>
      </c>
      <c r="Q403" s="144">
        <v>0</v>
      </c>
      <c r="R403" s="144">
        <f>Q403*H403</f>
        <v>0</v>
      </c>
      <c r="S403" s="144">
        <v>0</v>
      </c>
      <c r="T403" s="145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46" t="s">
        <v>122</v>
      </c>
      <c r="AT403" s="146" t="s">
        <v>117</v>
      </c>
      <c r="AU403" s="146" t="s">
        <v>80</v>
      </c>
      <c r="AY403" s="18" t="s">
        <v>113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8" t="s">
        <v>78</v>
      </c>
      <c r="BK403" s="147">
        <f>ROUND(I403*H403,2)</f>
        <v>0</v>
      </c>
      <c r="BL403" s="18" t="s">
        <v>122</v>
      </c>
      <c r="BM403" s="146" t="s">
        <v>676</v>
      </c>
    </row>
    <row r="404" spans="1:65" s="2" customFormat="1" ht="10.199999999999999">
      <c r="A404" s="33"/>
      <c r="B404" s="34"/>
      <c r="C404" s="33"/>
      <c r="D404" s="148" t="s">
        <v>125</v>
      </c>
      <c r="E404" s="33"/>
      <c r="F404" s="149" t="s">
        <v>675</v>
      </c>
      <c r="G404" s="33"/>
      <c r="H404" s="33"/>
      <c r="I404" s="150"/>
      <c r="J404" s="33"/>
      <c r="K404" s="33"/>
      <c r="L404" s="34"/>
      <c r="M404" s="187"/>
      <c r="N404" s="188"/>
      <c r="O404" s="189"/>
      <c r="P404" s="189"/>
      <c r="Q404" s="189"/>
      <c r="R404" s="189"/>
      <c r="S404" s="189"/>
      <c r="T404" s="190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8" t="s">
        <v>125</v>
      </c>
      <c r="AU404" s="18" t="s">
        <v>80</v>
      </c>
    </row>
    <row r="405" spans="1:65" s="2" customFormat="1" ht="6.9" customHeight="1">
      <c r="A405" s="33"/>
      <c r="B405" s="43"/>
      <c r="C405" s="44"/>
      <c r="D405" s="44"/>
      <c r="E405" s="44"/>
      <c r="F405" s="44"/>
      <c r="G405" s="44"/>
      <c r="H405" s="44"/>
      <c r="I405" s="44"/>
      <c r="J405" s="44"/>
      <c r="K405" s="44"/>
      <c r="L405" s="34"/>
      <c r="M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</row>
  </sheetData>
  <autoFilter ref="C88:K404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191" customWidth="1"/>
    <col min="2" max="2" width="1.7109375" style="191" customWidth="1"/>
    <col min="3" max="4" width="5" style="191" customWidth="1"/>
    <col min="5" max="5" width="11.7109375" style="191" customWidth="1"/>
    <col min="6" max="6" width="9.140625" style="191" customWidth="1"/>
    <col min="7" max="7" width="5" style="191" customWidth="1"/>
    <col min="8" max="8" width="77.85546875" style="191" customWidth="1"/>
    <col min="9" max="10" width="20" style="191" customWidth="1"/>
    <col min="11" max="11" width="1.7109375" style="191" customWidth="1"/>
  </cols>
  <sheetData>
    <row r="1" spans="2:11" s="1" customFormat="1" ht="37.5" customHeight="1"/>
    <row r="2" spans="2:11" s="1" customFormat="1" ht="7.5" customHeight="1">
      <c r="B2" s="192"/>
      <c r="C2" s="193"/>
      <c r="D2" s="193"/>
      <c r="E2" s="193"/>
      <c r="F2" s="193"/>
      <c r="G2" s="193"/>
      <c r="H2" s="193"/>
      <c r="I2" s="193"/>
      <c r="J2" s="193"/>
      <c r="K2" s="194"/>
    </row>
    <row r="3" spans="2:11" s="16" customFormat="1" ht="45" customHeight="1">
      <c r="B3" s="195"/>
      <c r="C3" s="315" t="s">
        <v>677</v>
      </c>
      <c r="D3" s="315"/>
      <c r="E3" s="315"/>
      <c r="F3" s="315"/>
      <c r="G3" s="315"/>
      <c r="H3" s="315"/>
      <c r="I3" s="315"/>
      <c r="J3" s="315"/>
      <c r="K3" s="196"/>
    </row>
    <row r="4" spans="2:11" s="1" customFormat="1" ht="25.5" customHeight="1">
      <c r="B4" s="197"/>
      <c r="C4" s="320" t="s">
        <v>678</v>
      </c>
      <c r="D4" s="320"/>
      <c r="E4" s="320"/>
      <c r="F4" s="320"/>
      <c r="G4" s="320"/>
      <c r="H4" s="320"/>
      <c r="I4" s="320"/>
      <c r="J4" s="320"/>
      <c r="K4" s="198"/>
    </row>
    <row r="5" spans="2:11" s="1" customFormat="1" ht="5.25" customHeight="1">
      <c r="B5" s="197"/>
      <c r="C5" s="199"/>
      <c r="D5" s="199"/>
      <c r="E5" s="199"/>
      <c r="F5" s="199"/>
      <c r="G5" s="199"/>
      <c r="H5" s="199"/>
      <c r="I5" s="199"/>
      <c r="J5" s="199"/>
      <c r="K5" s="198"/>
    </row>
    <row r="6" spans="2:11" s="1" customFormat="1" ht="15" customHeight="1">
      <c r="B6" s="197"/>
      <c r="C6" s="319" t="s">
        <v>679</v>
      </c>
      <c r="D6" s="319"/>
      <c r="E6" s="319"/>
      <c r="F6" s="319"/>
      <c r="G6" s="319"/>
      <c r="H6" s="319"/>
      <c r="I6" s="319"/>
      <c r="J6" s="319"/>
      <c r="K6" s="198"/>
    </row>
    <row r="7" spans="2:11" s="1" customFormat="1" ht="15" customHeight="1">
      <c r="B7" s="201"/>
      <c r="C7" s="319" t="s">
        <v>680</v>
      </c>
      <c r="D7" s="319"/>
      <c r="E7" s="319"/>
      <c r="F7" s="319"/>
      <c r="G7" s="319"/>
      <c r="H7" s="319"/>
      <c r="I7" s="319"/>
      <c r="J7" s="319"/>
      <c r="K7" s="198"/>
    </row>
    <row r="8" spans="2:11" s="1" customFormat="1" ht="12.75" customHeight="1">
      <c r="B8" s="201"/>
      <c r="C8" s="200"/>
      <c r="D8" s="200"/>
      <c r="E8" s="200"/>
      <c r="F8" s="200"/>
      <c r="G8" s="200"/>
      <c r="H8" s="200"/>
      <c r="I8" s="200"/>
      <c r="J8" s="200"/>
      <c r="K8" s="198"/>
    </row>
    <row r="9" spans="2:11" s="1" customFormat="1" ht="15" customHeight="1">
      <c r="B9" s="201"/>
      <c r="C9" s="319" t="s">
        <v>681</v>
      </c>
      <c r="D9" s="319"/>
      <c r="E9" s="319"/>
      <c r="F9" s="319"/>
      <c r="G9" s="319"/>
      <c r="H9" s="319"/>
      <c r="I9" s="319"/>
      <c r="J9" s="319"/>
      <c r="K9" s="198"/>
    </row>
    <row r="10" spans="2:11" s="1" customFormat="1" ht="15" customHeight="1">
      <c r="B10" s="201"/>
      <c r="C10" s="200"/>
      <c r="D10" s="319" t="s">
        <v>682</v>
      </c>
      <c r="E10" s="319"/>
      <c r="F10" s="319"/>
      <c r="G10" s="319"/>
      <c r="H10" s="319"/>
      <c r="I10" s="319"/>
      <c r="J10" s="319"/>
      <c r="K10" s="198"/>
    </row>
    <row r="11" spans="2:11" s="1" customFormat="1" ht="15" customHeight="1">
      <c r="B11" s="201"/>
      <c r="C11" s="202"/>
      <c r="D11" s="319" t="s">
        <v>683</v>
      </c>
      <c r="E11" s="319"/>
      <c r="F11" s="319"/>
      <c r="G11" s="319"/>
      <c r="H11" s="319"/>
      <c r="I11" s="319"/>
      <c r="J11" s="319"/>
      <c r="K11" s="198"/>
    </row>
    <row r="12" spans="2:11" s="1" customFormat="1" ht="15" customHeight="1">
      <c r="B12" s="201"/>
      <c r="C12" s="202"/>
      <c r="D12" s="200"/>
      <c r="E12" s="200"/>
      <c r="F12" s="200"/>
      <c r="G12" s="200"/>
      <c r="H12" s="200"/>
      <c r="I12" s="200"/>
      <c r="J12" s="200"/>
      <c r="K12" s="198"/>
    </row>
    <row r="13" spans="2:11" s="1" customFormat="1" ht="15" customHeight="1">
      <c r="B13" s="201"/>
      <c r="C13" s="202"/>
      <c r="D13" s="203" t="s">
        <v>684</v>
      </c>
      <c r="E13" s="200"/>
      <c r="F13" s="200"/>
      <c r="G13" s="200"/>
      <c r="H13" s="200"/>
      <c r="I13" s="200"/>
      <c r="J13" s="200"/>
      <c r="K13" s="198"/>
    </row>
    <row r="14" spans="2:11" s="1" customFormat="1" ht="12.75" customHeight="1">
      <c r="B14" s="201"/>
      <c r="C14" s="202"/>
      <c r="D14" s="202"/>
      <c r="E14" s="202"/>
      <c r="F14" s="202"/>
      <c r="G14" s="202"/>
      <c r="H14" s="202"/>
      <c r="I14" s="202"/>
      <c r="J14" s="202"/>
      <c r="K14" s="198"/>
    </row>
    <row r="15" spans="2:11" s="1" customFormat="1" ht="15" customHeight="1">
      <c r="B15" s="201"/>
      <c r="C15" s="202"/>
      <c r="D15" s="319" t="s">
        <v>685</v>
      </c>
      <c r="E15" s="319"/>
      <c r="F15" s="319"/>
      <c r="G15" s="319"/>
      <c r="H15" s="319"/>
      <c r="I15" s="319"/>
      <c r="J15" s="319"/>
      <c r="K15" s="198"/>
    </row>
    <row r="16" spans="2:11" s="1" customFormat="1" ht="15" customHeight="1">
      <c r="B16" s="201"/>
      <c r="C16" s="202"/>
      <c r="D16" s="319" t="s">
        <v>686</v>
      </c>
      <c r="E16" s="319"/>
      <c r="F16" s="319"/>
      <c r="G16" s="319"/>
      <c r="H16" s="319"/>
      <c r="I16" s="319"/>
      <c r="J16" s="319"/>
      <c r="K16" s="198"/>
    </row>
    <row r="17" spans="2:11" s="1" customFormat="1" ht="15" customHeight="1">
      <c r="B17" s="201"/>
      <c r="C17" s="202"/>
      <c r="D17" s="319" t="s">
        <v>687</v>
      </c>
      <c r="E17" s="319"/>
      <c r="F17" s="319"/>
      <c r="G17" s="319"/>
      <c r="H17" s="319"/>
      <c r="I17" s="319"/>
      <c r="J17" s="319"/>
      <c r="K17" s="198"/>
    </row>
    <row r="18" spans="2:11" s="1" customFormat="1" ht="15" customHeight="1">
      <c r="B18" s="201"/>
      <c r="C18" s="202"/>
      <c r="D18" s="202"/>
      <c r="E18" s="204" t="s">
        <v>77</v>
      </c>
      <c r="F18" s="319" t="s">
        <v>688</v>
      </c>
      <c r="G18" s="319"/>
      <c r="H18" s="319"/>
      <c r="I18" s="319"/>
      <c r="J18" s="319"/>
      <c r="K18" s="198"/>
    </row>
    <row r="19" spans="2:11" s="1" customFormat="1" ht="15" customHeight="1">
      <c r="B19" s="201"/>
      <c r="C19" s="202"/>
      <c r="D19" s="202"/>
      <c r="E19" s="204" t="s">
        <v>689</v>
      </c>
      <c r="F19" s="319" t="s">
        <v>690</v>
      </c>
      <c r="G19" s="319"/>
      <c r="H19" s="319"/>
      <c r="I19" s="319"/>
      <c r="J19" s="319"/>
      <c r="K19" s="198"/>
    </row>
    <row r="20" spans="2:11" s="1" customFormat="1" ht="15" customHeight="1">
      <c r="B20" s="201"/>
      <c r="C20" s="202"/>
      <c r="D20" s="202"/>
      <c r="E20" s="204" t="s">
        <v>691</v>
      </c>
      <c r="F20" s="319" t="s">
        <v>692</v>
      </c>
      <c r="G20" s="319"/>
      <c r="H20" s="319"/>
      <c r="I20" s="319"/>
      <c r="J20" s="319"/>
      <c r="K20" s="198"/>
    </row>
    <row r="21" spans="2:11" s="1" customFormat="1" ht="15" customHeight="1">
      <c r="B21" s="201"/>
      <c r="C21" s="202"/>
      <c r="D21" s="202"/>
      <c r="E21" s="204" t="s">
        <v>693</v>
      </c>
      <c r="F21" s="319" t="s">
        <v>694</v>
      </c>
      <c r="G21" s="319"/>
      <c r="H21" s="319"/>
      <c r="I21" s="319"/>
      <c r="J21" s="319"/>
      <c r="K21" s="198"/>
    </row>
    <row r="22" spans="2:11" s="1" customFormat="1" ht="15" customHeight="1">
      <c r="B22" s="201"/>
      <c r="C22" s="202"/>
      <c r="D22" s="202"/>
      <c r="E22" s="204" t="s">
        <v>695</v>
      </c>
      <c r="F22" s="319" t="s">
        <v>696</v>
      </c>
      <c r="G22" s="319"/>
      <c r="H22" s="319"/>
      <c r="I22" s="319"/>
      <c r="J22" s="319"/>
      <c r="K22" s="198"/>
    </row>
    <row r="23" spans="2:11" s="1" customFormat="1" ht="15" customHeight="1">
      <c r="B23" s="201"/>
      <c r="C23" s="202"/>
      <c r="D23" s="202"/>
      <c r="E23" s="204" t="s">
        <v>697</v>
      </c>
      <c r="F23" s="319" t="s">
        <v>698</v>
      </c>
      <c r="G23" s="319"/>
      <c r="H23" s="319"/>
      <c r="I23" s="319"/>
      <c r="J23" s="319"/>
      <c r="K23" s="198"/>
    </row>
    <row r="24" spans="2:11" s="1" customFormat="1" ht="12.75" customHeight="1">
      <c r="B24" s="201"/>
      <c r="C24" s="202"/>
      <c r="D24" s="202"/>
      <c r="E24" s="202"/>
      <c r="F24" s="202"/>
      <c r="G24" s="202"/>
      <c r="H24" s="202"/>
      <c r="I24" s="202"/>
      <c r="J24" s="202"/>
      <c r="K24" s="198"/>
    </row>
    <row r="25" spans="2:11" s="1" customFormat="1" ht="15" customHeight="1">
      <c r="B25" s="201"/>
      <c r="C25" s="319" t="s">
        <v>699</v>
      </c>
      <c r="D25" s="319"/>
      <c r="E25" s="319"/>
      <c r="F25" s="319"/>
      <c r="G25" s="319"/>
      <c r="H25" s="319"/>
      <c r="I25" s="319"/>
      <c r="J25" s="319"/>
      <c r="K25" s="198"/>
    </row>
    <row r="26" spans="2:11" s="1" customFormat="1" ht="15" customHeight="1">
      <c r="B26" s="201"/>
      <c r="C26" s="319" t="s">
        <v>700</v>
      </c>
      <c r="D26" s="319"/>
      <c r="E26" s="319"/>
      <c r="F26" s="319"/>
      <c r="G26" s="319"/>
      <c r="H26" s="319"/>
      <c r="I26" s="319"/>
      <c r="J26" s="319"/>
      <c r="K26" s="198"/>
    </row>
    <row r="27" spans="2:11" s="1" customFormat="1" ht="15" customHeight="1">
      <c r="B27" s="201"/>
      <c r="C27" s="200"/>
      <c r="D27" s="319" t="s">
        <v>701</v>
      </c>
      <c r="E27" s="319"/>
      <c r="F27" s="319"/>
      <c r="G27" s="319"/>
      <c r="H27" s="319"/>
      <c r="I27" s="319"/>
      <c r="J27" s="319"/>
      <c r="K27" s="198"/>
    </row>
    <row r="28" spans="2:11" s="1" customFormat="1" ht="15" customHeight="1">
      <c r="B28" s="201"/>
      <c r="C28" s="202"/>
      <c r="D28" s="319" t="s">
        <v>702</v>
      </c>
      <c r="E28" s="319"/>
      <c r="F28" s="319"/>
      <c r="G28" s="319"/>
      <c r="H28" s="319"/>
      <c r="I28" s="319"/>
      <c r="J28" s="319"/>
      <c r="K28" s="198"/>
    </row>
    <row r="29" spans="2:11" s="1" customFormat="1" ht="12.75" customHeight="1">
      <c r="B29" s="201"/>
      <c r="C29" s="202"/>
      <c r="D29" s="202"/>
      <c r="E29" s="202"/>
      <c r="F29" s="202"/>
      <c r="G29" s="202"/>
      <c r="H29" s="202"/>
      <c r="I29" s="202"/>
      <c r="J29" s="202"/>
      <c r="K29" s="198"/>
    </row>
    <row r="30" spans="2:11" s="1" customFormat="1" ht="15" customHeight="1">
      <c r="B30" s="201"/>
      <c r="C30" s="202"/>
      <c r="D30" s="319" t="s">
        <v>703</v>
      </c>
      <c r="E30" s="319"/>
      <c r="F30" s="319"/>
      <c r="G30" s="319"/>
      <c r="H30" s="319"/>
      <c r="I30" s="319"/>
      <c r="J30" s="319"/>
      <c r="K30" s="198"/>
    </row>
    <row r="31" spans="2:11" s="1" customFormat="1" ht="15" customHeight="1">
      <c r="B31" s="201"/>
      <c r="C31" s="202"/>
      <c r="D31" s="319" t="s">
        <v>704</v>
      </c>
      <c r="E31" s="319"/>
      <c r="F31" s="319"/>
      <c r="G31" s="319"/>
      <c r="H31" s="319"/>
      <c r="I31" s="319"/>
      <c r="J31" s="319"/>
      <c r="K31" s="198"/>
    </row>
    <row r="32" spans="2:11" s="1" customFormat="1" ht="12.75" customHeight="1">
      <c r="B32" s="201"/>
      <c r="C32" s="202"/>
      <c r="D32" s="202"/>
      <c r="E32" s="202"/>
      <c r="F32" s="202"/>
      <c r="G32" s="202"/>
      <c r="H32" s="202"/>
      <c r="I32" s="202"/>
      <c r="J32" s="202"/>
      <c r="K32" s="198"/>
    </row>
    <row r="33" spans="2:11" s="1" customFormat="1" ht="15" customHeight="1">
      <c r="B33" s="201"/>
      <c r="C33" s="202"/>
      <c r="D33" s="319" t="s">
        <v>705</v>
      </c>
      <c r="E33" s="319"/>
      <c r="F33" s="319"/>
      <c r="G33" s="319"/>
      <c r="H33" s="319"/>
      <c r="I33" s="319"/>
      <c r="J33" s="319"/>
      <c r="K33" s="198"/>
    </row>
    <row r="34" spans="2:11" s="1" customFormat="1" ht="15" customHeight="1">
      <c r="B34" s="201"/>
      <c r="C34" s="202"/>
      <c r="D34" s="319" t="s">
        <v>706</v>
      </c>
      <c r="E34" s="319"/>
      <c r="F34" s="319"/>
      <c r="G34" s="319"/>
      <c r="H34" s="319"/>
      <c r="I34" s="319"/>
      <c r="J34" s="319"/>
      <c r="K34" s="198"/>
    </row>
    <row r="35" spans="2:11" s="1" customFormat="1" ht="15" customHeight="1">
      <c r="B35" s="201"/>
      <c r="C35" s="202"/>
      <c r="D35" s="319" t="s">
        <v>707</v>
      </c>
      <c r="E35" s="319"/>
      <c r="F35" s="319"/>
      <c r="G35" s="319"/>
      <c r="H35" s="319"/>
      <c r="I35" s="319"/>
      <c r="J35" s="319"/>
      <c r="K35" s="198"/>
    </row>
    <row r="36" spans="2:11" s="1" customFormat="1" ht="15" customHeight="1">
      <c r="B36" s="201"/>
      <c r="C36" s="202"/>
      <c r="D36" s="200"/>
      <c r="E36" s="203" t="s">
        <v>99</v>
      </c>
      <c r="F36" s="200"/>
      <c r="G36" s="319" t="s">
        <v>708</v>
      </c>
      <c r="H36" s="319"/>
      <c r="I36" s="319"/>
      <c r="J36" s="319"/>
      <c r="K36" s="198"/>
    </row>
    <row r="37" spans="2:11" s="1" customFormat="1" ht="30.75" customHeight="1">
      <c r="B37" s="201"/>
      <c r="C37" s="202"/>
      <c r="D37" s="200"/>
      <c r="E37" s="203" t="s">
        <v>709</v>
      </c>
      <c r="F37" s="200"/>
      <c r="G37" s="319" t="s">
        <v>710</v>
      </c>
      <c r="H37" s="319"/>
      <c r="I37" s="319"/>
      <c r="J37" s="319"/>
      <c r="K37" s="198"/>
    </row>
    <row r="38" spans="2:11" s="1" customFormat="1" ht="15" customHeight="1">
      <c r="B38" s="201"/>
      <c r="C38" s="202"/>
      <c r="D38" s="200"/>
      <c r="E38" s="203" t="s">
        <v>51</v>
      </c>
      <c r="F38" s="200"/>
      <c r="G38" s="319" t="s">
        <v>711</v>
      </c>
      <c r="H38" s="319"/>
      <c r="I38" s="319"/>
      <c r="J38" s="319"/>
      <c r="K38" s="198"/>
    </row>
    <row r="39" spans="2:11" s="1" customFormat="1" ht="15" customHeight="1">
      <c r="B39" s="201"/>
      <c r="C39" s="202"/>
      <c r="D39" s="200"/>
      <c r="E39" s="203" t="s">
        <v>52</v>
      </c>
      <c r="F39" s="200"/>
      <c r="G39" s="319" t="s">
        <v>712</v>
      </c>
      <c r="H39" s="319"/>
      <c r="I39" s="319"/>
      <c r="J39" s="319"/>
      <c r="K39" s="198"/>
    </row>
    <row r="40" spans="2:11" s="1" customFormat="1" ht="15" customHeight="1">
      <c r="B40" s="201"/>
      <c r="C40" s="202"/>
      <c r="D40" s="200"/>
      <c r="E40" s="203" t="s">
        <v>100</v>
      </c>
      <c r="F40" s="200"/>
      <c r="G40" s="319" t="s">
        <v>713</v>
      </c>
      <c r="H40" s="319"/>
      <c r="I40" s="319"/>
      <c r="J40" s="319"/>
      <c r="K40" s="198"/>
    </row>
    <row r="41" spans="2:11" s="1" customFormat="1" ht="15" customHeight="1">
      <c r="B41" s="201"/>
      <c r="C41" s="202"/>
      <c r="D41" s="200"/>
      <c r="E41" s="203" t="s">
        <v>101</v>
      </c>
      <c r="F41" s="200"/>
      <c r="G41" s="319" t="s">
        <v>714</v>
      </c>
      <c r="H41" s="319"/>
      <c r="I41" s="319"/>
      <c r="J41" s="319"/>
      <c r="K41" s="198"/>
    </row>
    <row r="42" spans="2:11" s="1" customFormat="1" ht="15" customHeight="1">
      <c r="B42" s="201"/>
      <c r="C42" s="202"/>
      <c r="D42" s="200"/>
      <c r="E42" s="203" t="s">
        <v>715</v>
      </c>
      <c r="F42" s="200"/>
      <c r="G42" s="319" t="s">
        <v>716</v>
      </c>
      <c r="H42" s="319"/>
      <c r="I42" s="319"/>
      <c r="J42" s="319"/>
      <c r="K42" s="198"/>
    </row>
    <row r="43" spans="2:11" s="1" customFormat="1" ht="15" customHeight="1">
      <c r="B43" s="201"/>
      <c r="C43" s="202"/>
      <c r="D43" s="200"/>
      <c r="E43" s="203"/>
      <c r="F43" s="200"/>
      <c r="G43" s="319" t="s">
        <v>717</v>
      </c>
      <c r="H43" s="319"/>
      <c r="I43" s="319"/>
      <c r="J43" s="319"/>
      <c r="K43" s="198"/>
    </row>
    <row r="44" spans="2:11" s="1" customFormat="1" ht="15" customHeight="1">
      <c r="B44" s="201"/>
      <c r="C44" s="202"/>
      <c r="D44" s="200"/>
      <c r="E44" s="203" t="s">
        <v>718</v>
      </c>
      <c r="F44" s="200"/>
      <c r="G44" s="319" t="s">
        <v>719</v>
      </c>
      <c r="H44" s="319"/>
      <c r="I44" s="319"/>
      <c r="J44" s="319"/>
      <c r="K44" s="198"/>
    </row>
    <row r="45" spans="2:11" s="1" customFormat="1" ht="15" customHeight="1">
      <c r="B45" s="201"/>
      <c r="C45" s="202"/>
      <c r="D45" s="200"/>
      <c r="E45" s="203" t="s">
        <v>103</v>
      </c>
      <c r="F45" s="200"/>
      <c r="G45" s="319" t="s">
        <v>720</v>
      </c>
      <c r="H45" s="319"/>
      <c r="I45" s="319"/>
      <c r="J45" s="319"/>
      <c r="K45" s="198"/>
    </row>
    <row r="46" spans="2:11" s="1" customFormat="1" ht="12.75" customHeight="1">
      <c r="B46" s="201"/>
      <c r="C46" s="202"/>
      <c r="D46" s="200"/>
      <c r="E46" s="200"/>
      <c r="F46" s="200"/>
      <c r="G46" s="200"/>
      <c r="H46" s="200"/>
      <c r="I46" s="200"/>
      <c r="J46" s="200"/>
      <c r="K46" s="198"/>
    </row>
    <row r="47" spans="2:11" s="1" customFormat="1" ht="15" customHeight="1">
      <c r="B47" s="201"/>
      <c r="C47" s="202"/>
      <c r="D47" s="319" t="s">
        <v>721</v>
      </c>
      <c r="E47" s="319"/>
      <c r="F47" s="319"/>
      <c r="G47" s="319"/>
      <c r="H47" s="319"/>
      <c r="I47" s="319"/>
      <c r="J47" s="319"/>
      <c r="K47" s="198"/>
    </row>
    <row r="48" spans="2:11" s="1" customFormat="1" ht="15" customHeight="1">
      <c r="B48" s="201"/>
      <c r="C48" s="202"/>
      <c r="D48" s="202"/>
      <c r="E48" s="319" t="s">
        <v>722</v>
      </c>
      <c r="F48" s="319"/>
      <c r="G48" s="319"/>
      <c r="H48" s="319"/>
      <c r="I48" s="319"/>
      <c r="J48" s="319"/>
      <c r="K48" s="198"/>
    </row>
    <row r="49" spans="2:11" s="1" customFormat="1" ht="15" customHeight="1">
      <c r="B49" s="201"/>
      <c r="C49" s="202"/>
      <c r="D49" s="202"/>
      <c r="E49" s="319" t="s">
        <v>723</v>
      </c>
      <c r="F49" s="319"/>
      <c r="G49" s="319"/>
      <c r="H49" s="319"/>
      <c r="I49" s="319"/>
      <c r="J49" s="319"/>
      <c r="K49" s="198"/>
    </row>
    <row r="50" spans="2:11" s="1" customFormat="1" ht="15" customHeight="1">
      <c r="B50" s="201"/>
      <c r="C50" s="202"/>
      <c r="D50" s="202"/>
      <c r="E50" s="319" t="s">
        <v>724</v>
      </c>
      <c r="F50" s="319"/>
      <c r="G50" s="319"/>
      <c r="H50" s="319"/>
      <c r="I50" s="319"/>
      <c r="J50" s="319"/>
      <c r="K50" s="198"/>
    </row>
    <row r="51" spans="2:11" s="1" customFormat="1" ht="15" customHeight="1">
      <c r="B51" s="201"/>
      <c r="C51" s="202"/>
      <c r="D51" s="319" t="s">
        <v>725</v>
      </c>
      <c r="E51" s="319"/>
      <c r="F51" s="319"/>
      <c r="G51" s="319"/>
      <c r="H51" s="319"/>
      <c r="I51" s="319"/>
      <c r="J51" s="319"/>
      <c r="K51" s="198"/>
    </row>
    <row r="52" spans="2:11" s="1" customFormat="1" ht="25.5" customHeight="1">
      <c r="B52" s="197"/>
      <c r="C52" s="320" t="s">
        <v>726</v>
      </c>
      <c r="D52" s="320"/>
      <c r="E52" s="320"/>
      <c r="F52" s="320"/>
      <c r="G52" s="320"/>
      <c r="H52" s="320"/>
      <c r="I52" s="320"/>
      <c r="J52" s="320"/>
      <c r="K52" s="198"/>
    </row>
    <row r="53" spans="2:11" s="1" customFormat="1" ht="5.25" customHeight="1">
      <c r="B53" s="197"/>
      <c r="C53" s="199"/>
      <c r="D53" s="199"/>
      <c r="E53" s="199"/>
      <c r="F53" s="199"/>
      <c r="G53" s="199"/>
      <c r="H53" s="199"/>
      <c r="I53" s="199"/>
      <c r="J53" s="199"/>
      <c r="K53" s="198"/>
    </row>
    <row r="54" spans="2:11" s="1" customFormat="1" ht="15" customHeight="1">
      <c r="B54" s="197"/>
      <c r="C54" s="319" t="s">
        <v>727</v>
      </c>
      <c r="D54" s="319"/>
      <c r="E54" s="319"/>
      <c r="F54" s="319"/>
      <c r="G54" s="319"/>
      <c r="H54" s="319"/>
      <c r="I54" s="319"/>
      <c r="J54" s="319"/>
      <c r="K54" s="198"/>
    </row>
    <row r="55" spans="2:11" s="1" customFormat="1" ht="15" customHeight="1">
      <c r="B55" s="197"/>
      <c r="C55" s="319" t="s">
        <v>728</v>
      </c>
      <c r="D55" s="319"/>
      <c r="E55" s="319"/>
      <c r="F55" s="319"/>
      <c r="G55" s="319"/>
      <c r="H55" s="319"/>
      <c r="I55" s="319"/>
      <c r="J55" s="319"/>
      <c r="K55" s="198"/>
    </row>
    <row r="56" spans="2:11" s="1" customFormat="1" ht="12.75" customHeight="1">
      <c r="B56" s="197"/>
      <c r="C56" s="200"/>
      <c r="D56" s="200"/>
      <c r="E56" s="200"/>
      <c r="F56" s="200"/>
      <c r="G56" s="200"/>
      <c r="H56" s="200"/>
      <c r="I56" s="200"/>
      <c r="J56" s="200"/>
      <c r="K56" s="198"/>
    </row>
    <row r="57" spans="2:11" s="1" customFormat="1" ht="15" customHeight="1">
      <c r="B57" s="197"/>
      <c r="C57" s="319" t="s">
        <v>729</v>
      </c>
      <c r="D57" s="319"/>
      <c r="E57" s="319"/>
      <c r="F57" s="319"/>
      <c r="G57" s="319"/>
      <c r="H57" s="319"/>
      <c r="I57" s="319"/>
      <c r="J57" s="319"/>
      <c r="K57" s="198"/>
    </row>
    <row r="58" spans="2:11" s="1" customFormat="1" ht="15" customHeight="1">
      <c r="B58" s="197"/>
      <c r="C58" s="202"/>
      <c r="D58" s="319" t="s">
        <v>730</v>
      </c>
      <c r="E58" s="319"/>
      <c r="F58" s="319"/>
      <c r="G58" s="319"/>
      <c r="H58" s="319"/>
      <c r="I58" s="319"/>
      <c r="J58" s="319"/>
      <c r="K58" s="198"/>
    </row>
    <row r="59" spans="2:11" s="1" customFormat="1" ht="15" customHeight="1">
      <c r="B59" s="197"/>
      <c r="C59" s="202"/>
      <c r="D59" s="319" t="s">
        <v>731</v>
      </c>
      <c r="E59" s="319"/>
      <c r="F59" s="319"/>
      <c r="G59" s="319"/>
      <c r="H59" s="319"/>
      <c r="I59" s="319"/>
      <c r="J59" s="319"/>
      <c r="K59" s="198"/>
    </row>
    <row r="60" spans="2:11" s="1" customFormat="1" ht="15" customHeight="1">
      <c r="B60" s="197"/>
      <c r="C60" s="202"/>
      <c r="D60" s="319" t="s">
        <v>732</v>
      </c>
      <c r="E60" s="319"/>
      <c r="F60" s="319"/>
      <c r="G60" s="319"/>
      <c r="H60" s="319"/>
      <c r="I60" s="319"/>
      <c r="J60" s="319"/>
      <c r="K60" s="198"/>
    </row>
    <row r="61" spans="2:11" s="1" customFormat="1" ht="15" customHeight="1">
      <c r="B61" s="197"/>
      <c r="C61" s="202"/>
      <c r="D61" s="319" t="s">
        <v>733</v>
      </c>
      <c r="E61" s="319"/>
      <c r="F61" s="319"/>
      <c r="G61" s="319"/>
      <c r="H61" s="319"/>
      <c r="I61" s="319"/>
      <c r="J61" s="319"/>
      <c r="K61" s="198"/>
    </row>
    <row r="62" spans="2:11" s="1" customFormat="1" ht="15" customHeight="1">
      <c r="B62" s="197"/>
      <c r="C62" s="202"/>
      <c r="D62" s="321" t="s">
        <v>734</v>
      </c>
      <c r="E62" s="321"/>
      <c r="F62" s="321"/>
      <c r="G62" s="321"/>
      <c r="H62" s="321"/>
      <c r="I62" s="321"/>
      <c r="J62" s="321"/>
      <c r="K62" s="198"/>
    </row>
    <row r="63" spans="2:11" s="1" customFormat="1" ht="15" customHeight="1">
      <c r="B63" s="197"/>
      <c r="C63" s="202"/>
      <c r="D63" s="319" t="s">
        <v>735</v>
      </c>
      <c r="E63" s="319"/>
      <c r="F63" s="319"/>
      <c r="G63" s="319"/>
      <c r="H63" s="319"/>
      <c r="I63" s="319"/>
      <c r="J63" s="319"/>
      <c r="K63" s="198"/>
    </row>
    <row r="64" spans="2:11" s="1" customFormat="1" ht="12.75" customHeight="1">
      <c r="B64" s="197"/>
      <c r="C64" s="202"/>
      <c r="D64" s="202"/>
      <c r="E64" s="205"/>
      <c r="F64" s="202"/>
      <c r="G64" s="202"/>
      <c r="H64" s="202"/>
      <c r="I64" s="202"/>
      <c r="J64" s="202"/>
      <c r="K64" s="198"/>
    </row>
    <row r="65" spans="2:11" s="1" customFormat="1" ht="15" customHeight="1">
      <c r="B65" s="197"/>
      <c r="C65" s="202"/>
      <c r="D65" s="319" t="s">
        <v>736</v>
      </c>
      <c r="E65" s="319"/>
      <c r="F65" s="319"/>
      <c r="G65" s="319"/>
      <c r="H65" s="319"/>
      <c r="I65" s="319"/>
      <c r="J65" s="319"/>
      <c r="K65" s="198"/>
    </row>
    <row r="66" spans="2:11" s="1" customFormat="1" ht="15" customHeight="1">
      <c r="B66" s="197"/>
      <c r="C66" s="202"/>
      <c r="D66" s="321" t="s">
        <v>737</v>
      </c>
      <c r="E66" s="321"/>
      <c r="F66" s="321"/>
      <c r="G66" s="321"/>
      <c r="H66" s="321"/>
      <c r="I66" s="321"/>
      <c r="J66" s="321"/>
      <c r="K66" s="198"/>
    </row>
    <row r="67" spans="2:11" s="1" customFormat="1" ht="15" customHeight="1">
      <c r="B67" s="197"/>
      <c r="C67" s="202"/>
      <c r="D67" s="319" t="s">
        <v>738</v>
      </c>
      <c r="E67" s="319"/>
      <c r="F67" s="319"/>
      <c r="G67" s="319"/>
      <c r="H67" s="319"/>
      <c r="I67" s="319"/>
      <c r="J67" s="319"/>
      <c r="K67" s="198"/>
    </row>
    <row r="68" spans="2:11" s="1" customFormat="1" ht="15" customHeight="1">
      <c r="B68" s="197"/>
      <c r="C68" s="202"/>
      <c r="D68" s="319" t="s">
        <v>739</v>
      </c>
      <c r="E68" s="319"/>
      <c r="F68" s="319"/>
      <c r="G68" s="319"/>
      <c r="H68" s="319"/>
      <c r="I68" s="319"/>
      <c r="J68" s="319"/>
      <c r="K68" s="198"/>
    </row>
    <row r="69" spans="2:11" s="1" customFormat="1" ht="15" customHeight="1">
      <c r="B69" s="197"/>
      <c r="C69" s="202"/>
      <c r="D69" s="319" t="s">
        <v>740</v>
      </c>
      <c r="E69" s="319"/>
      <c r="F69" s="319"/>
      <c r="G69" s="319"/>
      <c r="H69" s="319"/>
      <c r="I69" s="319"/>
      <c r="J69" s="319"/>
      <c r="K69" s="198"/>
    </row>
    <row r="70" spans="2:11" s="1" customFormat="1" ht="15" customHeight="1">
      <c r="B70" s="197"/>
      <c r="C70" s="202"/>
      <c r="D70" s="319" t="s">
        <v>741</v>
      </c>
      <c r="E70" s="319"/>
      <c r="F70" s="319"/>
      <c r="G70" s="319"/>
      <c r="H70" s="319"/>
      <c r="I70" s="319"/>
      <c r="J70" s="319"/>
      <c r="K70" s="198"/>
    </row>
    <row r="71" spans="2:11" s="1" customFormat="1" ht="12.75" customHeight="1">
      <c r="B71" s="206"/>
      <c r="C71" s="207"/>
      <c r="D71" s="207"/>
      <c r="E71" s="207"/>
      <c r="F71" s="207"/>
      <c r="G71" s="207"/>
      <c r="H71" s="207"/>
      <c r="I71" s="207"/>
      <c r="J71" s="207"/>
      <c r="K71" s="208"/>
    </row>
    <row r="72" spans="2:11" s="1" customFormat="1" ht="18.75" customHeight="1">
      <c r="B72" s="209"/>
      <c r="C72" s="209"/>
      <c r="D72" s="209"/>
      <c r="E72" s="209"/>
      <c r="F72" s="209"/>
      <c r="G72" s="209"/>
      <c r="H72" s="209"/>
      <c r="I72" s="209"/>
      <c r="J72" s="209"/>
      <c r="K72" s="210"/>
    </row>
    <row r="73" spans="2:11" s="1" customFormat="1" ht="18.75" customHeight="1">
      <c r="B73" s="21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2:11" s="1" customFormat="1" ht="7.5" customHeight="1">
      <c r="B74" s="211"/>
      <c r="C74" s="212"/>
      <c r="D74" s="212"/>
      <c r="E74" s="212"/>
      <c r="F74" s="212"/>
      <c r="G74" s="212"/>
      <c r="H74" s="212"/>
      <c r="I74" s="212"/>
      <c r="J74" s="212"/>
      <c r="K74" s="213"/>
    </row>
    <row r="75" spans="2:11" s="1" customFormat="1" ht="45" customHeight="1">
      <c r="B75" s="214"/>
      <c r="C75" s="314" t="s">
        <v>742</v>
      </c>
      <c r="D75" s="314"/>
      <c r="E75" s="314"/>
      <c r="F75" s="314"/>
      <c r="G75" s="314"/>
      <c r="H75" s="314"/>
      <c r="I75" s="314"/>
      <c r="J75" s="314"/>
      <c r="K75" s="215"/>
    </row>
    <row r="76" spans="2:11" s="1" customFormat="1" ht="17.25" customHeight="1">
      <c r="B76" s="214"/>
      <c r="C76" s="216" t="s">
        <v>743</v>
      </c>
      <c r="D76" s="216"/>
      <c r="E76" s="216"/>
      <c r="F76" s="216" t="s">
        <v>744</v>
      </c>
      <c r="G76" s="217"/>
      <c r="H76" s="216" t="s">
        <v>52</v>
      </c>
      <c r="I76" s="216" t="s">
        <v>55</v>
      </c>
      <c r="J76" s="216" t="s">
        <v>745</v>
      </c>
      <c r="K76" s="215"/>
    </row>
    <row r="77" spans="2:11" s="1" customFormat="1" ht="17.25" customHeight="1">
      <c r="B77" s="214"/>
      <c r="C77" s="218" t="s">
        <v>746</v>
      </c>
      <c r="D77" s="218"/>
      <c r="E77" s="218"/>
      <c r="F77" s="219" t="s">
        <v>747</v>
      </c>
      <c r="G77" s="220"/>
      <c r="H77" s="218"/>
      <c r="I77" s="218"/>
      <c r="J77" s="218" t="s">
        <v>748</v>
      </c>
      <c r="K77" s="215"/>
    </row>
    <row r="78" spans="2:11" s="1" customFormat="1" ht="5.25" customHeight="1">
      <c r="B78" s="214"/>
      <c r="C78" s="221"/>
      <c r="D78" s="221"/>
      <c r="E78" s="221"/>
      <c r="F78" s="221"/>
      <c r="G78" s="222"/>
      <c r="H78" s="221"/>
      <c r="I78" s="221"/>
      <c r="J78" s="221"/>
      <c r="K78" s="215"/>
    </row>
    <row r="79" spans="2:11" s="1" customFormat="1" ht="15" customHeight="1">
      <c r="B79" s="214"/>
      <c r="C79" s="203" t="s">
        <v>51</v>
      </c>
      <c r="D79" s="223"/>
      <c r="E79" s="223"/>
      <c r="F79" s="224" t="s">
        <v>749</v>
      </c>
      <c r="G79" s="225"/>
      <c r="H79" s="203" t="s">
        <v>750</v>
      </c>
      <c r="I79" s="203" t="s">
        <v>751</v>
      </c>
      <c r="J79" s="203">
        <v>20</v>
      </c>
      <c r="K79" s="215"/>
    </row>
    <row r="80" spans="2:11" s="1" customFormat="1" ht="15" customHeight="1">
      <c r="B80" s="214"/>
      <c r="C80" s="203" t="s">
        <v>752</v>
      </c>
      <c r="D80" s="203"/>
      <c r="E80" s="203"/>
      <c r="F80" s="224" t="s">
        <v>749</v>
      </c>
      <c r="G80" s="225"/>
      <c r="H80" s="203" t="s">
        <v>753</v>
      </c>
      <c r="I80" s="203" t="s">
        <v>751</v>
      </c>
      <c r="J80" s="203">
        <v>120</v>
      </c>
      <c r="K80" s="215"/>
    </row>
    <row r="81" spans="2:11" s="1" customFormat="1" ht="15" customHeight="1">
      <c r="B81" s="226"/>
      <c r="C81" s="203" t="s">
        <v>754</v>
      </c>
      <c r="D81" s="203"/>
      <c r="E81" s="203"/>
      <c r="F81" s="224" t="s">
        <v>755</v>
      </c>
      <c r="G81" s="225"/>
      <c r="H81" s="203" t="s">
        <v>756</v>
      </c>
      <c r="I81" s="203" t="s">
        <v>751</v>
      </c>
      <c r="J81" s="203">
        <v>50</v>
      </c>
      <c r="K81" s="215"/>
    </row>
    <row r="82" spans="2:11" s="1" customFormat="1" ht="15" customHeight="1">
      <c r="B82" s="226"/>
      <c r="C82" s="203" t="s">
        <v>757</v>
      </c>
      <c r="D82" s="203"/>
      <c r="E82" s="203"/>
      <c r="F82" s="224" t="s">
        <v>749</v>
      </c>
      <c r="G82" s="225"/>
      <c r="H82" s="203" t="s">
        <v>758</v>
      </c>
      <c r="I82" s="203" t="s">
        <v>759</v>
      </c>
      <c r="J82" s="203"/>
      <c r="K82" s="215"/>
    </row>
    <row r="83" spans="2:11" s="1" customFormat="1" ht="15" customHeight="1">
      <c r="B83" s="226"/>
      <c r="C83" s="227" t="s">
        <v>760</v>
      </c>
      <c r="D83" s="227"/>
      <c r="E83" s="227"/>
      <c r="F83" s="228" t="s">
        <v>755</v>
      </c>
      <c r="G83" s="227"/>
      <c r="H83" s="227" t="s">
        <v>761</v>
      </c>
      <c r="I83" s="227" t="s">
        <v>751</v>
      </c>
      <c r="J83" s="227">
        <v>15</v>
      </c>
      <c r="K83" s="215"/>
    </row>
    <row r="84" spans="2:11" s="1" customFormat="1" ht="15" customHeight="1">
      <c r="B84" s="226"/>
      <c r="C84" s="227" t="s">
        <v>762</v>
      </c>
      <c r="D84" s="227"/>
      <c r="E84" s="227"/>
      <c r="F84" s="228" t="s">
        <v>755</v>
      </c>
      <c r="G84" s="227"/>
      <c r="H84" s="227" t="s">
        <v>763</v>
      </c>
      <c r="I84" s="227" t="s">
        <v>751</v>
      </c>
      <c r="J84" s="227">
        <v>15</v>
      </c>
      <c r="K84" s="215"/>
    </row>
    <row r="85" spans="2:11" s="1" customFormat="1" ht="15" customHeight="1">
      <c r="B85" s="226"/>
      <c r="C85" s="227" t="s">
        <v>764</v>
      </c>
      <c r="D85" s="227"/>
      <c r="E85" s="227"/>
      <c r="F85" s="228" t="s">
        <v>755</v>
      </c>
      <c r="G85" s="227"/>
      <c r="H85" s="227" t="s">
        <v>765</v>
      </c>
      <c r="I85" s="227" t="s">
        <v>751</v>
      </c>
      <c r="J85" s="227">
        <v>20</v>
      </c>
      <c r="K85" s="215"/>
    </row>
    <row r="86" spans="2:11" s="1" customFormat="1" ht="15" customHeight="1">
      <c r="B86" s="226"/>
      <c r="C86" s="227" t="s">
        <v>766</v>
      </c>
      <c r="D86" s="227"/>
      <c r="E86" s="227"/>
      <c r="F86" s="228" t="s">
        <v>755</v>
      </c>
      <c r="G86" s="227"/>
      <c r="H86" s="227" t="s">
        <v>767</v>
      </c>
      <c r="I86" s="227" t="s">
        <v>751</v>
      </c>
      <c r="J86" s="227">
        <v>20</v>
      </c>
      <c r="K86" s="215"/>
    </row>
    <row r="87" spans="2:11" s="1" customFormat="1" ht="15" customHeight="1">
      <c r="B87" s="226"/>
      <c r="C87" s="203" t="s">
        <v>768</v>
      </c>
      <c r="D87" s="203"/>
      <c r="E87" s="203"/>
      <c r="F87" s="224" t="s">
        <v>755</v>
      </c>
      <c r="G87" s="225"/>
      <c r="H87" s="203" t="s">
        <v>769</v>
      </c>
      <c r="I87" s="203" t="s">
        <v>751</v>
      </c>
      <c r="J87" s="203">
        <v>50</v>
      </c>
      <c r="K87" s="215"/>
    </row>
    <row r="88" spans="2:11" s="1" customFormat="1" ht="15" customHeight="1">
      <c r="B88" s="226"/>
      <c r="C88" s="203" t="s">
        <v>770</v>
      </c>
      <c r="D88" s="203"/>
      <c r="E88" s="203"/>
      <c r="F88" s="224" t="s">
        <v>755</v>
      </c>
      <c r="G88" s="225"/>
      <c r="H88" s="203" t="s">
        <v>771</v>
      </c>
      <c r="I88" s="203" t="s">
        <v>751</v>
      </c>
      <c r="J88" s="203">
        <v>20</v>
      </c>
      <c r="K88" s="215"/>
    </row>
    <row r="89" spans="2:11" s="1" customFormat="1" ht="15" customHeight="1">
      <c r="B89" s="226"/>
      <c r="C89" s="203" t="s">
        <v>772</v>
      </c>
      <c r="D89" s="203"/>
      <c r="E89" s="203"/>
      <c r="F89" s="224" t="s">
        <v>755</v>
      </c>
      <c r="G89" s="225"/>
      <c r="H89" s="203" t="s">
        <v>773</v>
      </c>
      <c r="I89" s="203" t="s">
        <v>751</v>
      </c>
      <c r="J89" s="203">
        <v>20</v>
      </c>
      <c r="K89" s="215"/>
    </row>
    <row r="90" spans="2:11" s="1" customFormat="1" ht="15" customHeight="1">
      <c r="B90" s="226"/>
      <c r="C90" s="203" t="s">
        <v>774</v>
      </c>
      <c r="D90" s="203"/>
      <c r="E90" s="203"/>
      <c r="F90" s="224" t="s">
        <v>755</v>
      </c>
      <c r="G90" s="225"/>
      <c r="H90" s="203" t="s">
        <v>775</v>
      </c>
      <c r="I90" s="203" t="s">
        <v>751</v>
      </c>
      <c r="J90" s="203">
        <v>50</v>
      </c>
      <c r="K90" s="215"/>
    </row>
    <row r="91" spans="2:11" s="1" customFormat="1" ht="15" customHeight="1">
      <c r="B91" s="226"/>
      <c r="C91" s="203" t="s">
        <v>776</v>
      </c>
      <c r="D91" s="203"/>
      <c r="E91" s="203"/>
      <c r="F91" s="224" t="s">
        <v>755</v>
      </c>
      <c r="G91" s="225"/>
      <c r="H91" s="203" t="s">
        <v>776</v>
      </c>
      <c r="I91" s="203" t="s">
        <v>751</v>
      </c>
      <c r="J91" s="203">
        <v>50</v>
      </c>
      <c r="K91" s="215"/>
    </row>
    <row r="92" spans="2:11" s="1" customFormat="1" ht="15" customHeight="1">
      <c r="B92" s="226"/>
      <c r="C92" s="203" t="s">
        <v>777</v>
      </c>
      <c r="D92" s="203"/>
      <c r="E92" s="203"/>
      <c r="F92" s="224" t="s">
        <v>755</v>
      </c>
      <c r="G92" s="225"/>
      <c r="H92" s="203" t="s">
        <v>778</v>
      </c>
      <c r="I92" s="203" t="s">
        <v>751</v>
      </c>
      <c r="J92" s="203">
        <v>255</v>
      </c>
      <c r="K92" s="215"/>
    </row>
    <row r="93" spans="2:11" s="1" customFormat="1" ht="15" customHeight="1">
      <c r="B93" s="226"/>
      <c r="C93" s="203" t="s">
        <v>779</v>
      </c>
      <c r="D93" s="203"/>
      <c r="E93" s="203"/>
      <c r="F93" s="224" t="s">
        <v>749</v>
      </c>
      <c r="G93" s="225"/>
      <c r="H93" s="203" t="s">
        <v>780</v>
      </c>
      <c r="I93" s="203" t="s">
        <v>781</v>
      </c>
      <c r="J93" s="203"/>
      <c r="K93" s="215"/>
    </row>
    <row r="94" spans="2:11" s="1" customFormat="1" ht="15" customHeight="1">
      <c r="B94" s="226"/>
      <c r="C94" s="203" t="s">
        <v>782</v>
      </c>
      <c r="D94" s="203"/>
      <c r="E94" s="203"/>
      <c r="F94" s="224" t="s">
        <v>749</v>
      </c>
      <c r="G94" s="225"/>
      <c r="H94" s="203" t="s">
        <v>783</v>
      </c>
      <c r="I94" s="203" t="s">
        <v>784</v>
      </c>
      <c r="J94" s="203"/>
      <c r="K94" s="215"/>
    </row>
    <row r="95" spans="2:11" s="1" customFormat="1" ht="15" customHeight="1">
      <c r="B95" s="226"/>
      <c r="C95" s="203" t="s">
        <v>785</v>
      </c>
      <c r="D95" s="203"/>
      <c r="E95" s="203"/>
      <c r="F95" s="224" t="s">
        <v>749</v>
      </c>
      <c r="G95" s="225"/>
      <c r="H95" s="203" t="s">
        <v>785</v>
      </c>
      <c r="I95" s="203" t="s">
        <v>784</v>
      </c>
      <c r="J95" s="203"/>
      <c r="K95" s="215"/>
    </row>
    <row r="96" spans="2:11" s="1" customFormat="1" ht="15" customHeight="1">
      <c r="B96" s="226"/>
      <c r="C96" s="203" t="s">
        <v>36</v>
      </c>
      <c r="D96" s="203"/>
      <c r="E96" s="203"/>
      <c r="F96" s="224" t="s">
        <v>749</v>
      </c>
      <c r="G96" s="225"/>
      <c r="H96" s="203" t="s">
        <v>786</v>
      </c>
      <c r="I96" s="203" t="s">
        <v>784</v>
      </c>
      <c r="J96" s="203"/>
      <c r="K96" s="215"/>
    </row>
    <row r="97" spans="2:11" s="1" customFormat="1" ht="15" customHeight="1">
      <c r="B97" s="226"/>
      <c r="C97" s="203" t="s">
        <v>46</v>
      </c>
      <c r="D97" s="203"/>
      <c r="E97" s="203"/>
      <c r="F97" s="224" t="s">
        <v>749</v>
      </c>
      <c r="G97" s="225"/>
      <c r="H97" s="203" t="s">
        <v>787</v>
      </c>
      <c r="I97" s="203" t="s">
        <v>784</v>
      </c>
      <c r="J97" s="203"/>
      <c r="K97" s="215"/>
    </row>
    <row r="98" spans="2:11" s="1" customFormat="1" ht="15" customHeight="1">
      <c r="B98" s="229"/>
      <c r="C98" s="230"/>
      <c r="D98" s="230"/>
      <c r="E98" s="230"/>
      <c r="F98" s="230"/>
      <c r="G98" s="230"/>
      <c r="H98" s="230"/>
      <c r="I98" s="230"/>
      <c r="J98" s="230"/>
      <c r="K98" s="231"/>
    </row>
    <row r="99" spans="2:11" s="1" customFormat="1" ht="18.7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2"/>
    </row>
    <row r="100" spans="2:11" s="1" customFormat="1" ht="18.75" customHeight="1">
      <c r="B100" s="210"/>
      <c r="C100" s="210"/>
      <c r="D100" s="210"/>
      <c r="E100" s="210"/>
      <c r="F100" s="210"/>
      <c r="G100" s="210"/>
      <c r="H100" s="210"/>
      <c r="I100" s="210"/>
      <c r="J100" s="210"/>
      <c r="K100" s="210"/>
    </row>
    <row r="101" spans="2:11" s="1" customFormat="1" ht="7.5" customHeight="1">
      <c r="B101" s="211"/>
      <c r="C101" s="212"/>
      <c r="D101" s="212"/>
      <c r="E101" s="212"/>
      <c r="F101" s="212"/>
      <c r="G101" s="212"/>
      <c r="H101" s="212"/>
      <c r="I101" s="212"/>
      <c r="J101" s="212"/>
      <c r="K101" s="213"/>
    </row>
    <row r="102" spans="2:11" s="1" customFormat="1" ht="45" customHeight="1">
      <c r="B102" s="214"/>
      <c r="C102" s="314" t="s">
        <v>788</v>
      </c>
      <c r="D102" s="314"/>
      <c r="E102" s="314"/>
      <c r="F102" s="314"/>
      <c r="G102" s="314"/>
      <c r="H102" s="314"/>
      <c r="I102" s="314"/>
      <c r="J102" s="314"/>
      <c r="K102" s="215"/>
    </row>
    <row r="103" spans="2:11" s="1" customFormat="1" ht="17.25" customHeight="1">
      <c r="B103" s="214"/>
      <c r="C103" s="216" t="s">
        <v>743</v>
      </c>
      <c r="D103" s="216"/>
      <c r="E103" s="216"/>
      <c r="F103" s="216" t="s">
        <v>744</v>
      </c>
      <c r="G103" s="217"/>
      <c r="H103" s="216" t="s">
        <v>52</v>
      </c>
      <c r="I103" s="216" t="s">
        <v>55</v>
      </c>
      <c r="J103" s="216" t="s">
        <v>745</v>
      </c>
      <c r="K103" s="215"/>
    </row>
    <row r="104" spans="2:11" s="1" customFormat="1" ht="17.25" customHeight="1">
      <c r="B104" s="214"/>
      <c r="C104" s="218" t="s">
        <v>746</v>
      </c>
      <c r="D104" s="218"/>
      <c r="E104" s="218"/>
      <c r="F104" s="219" t="s">
        <v>747</v>
      </c>
      <c r="G104" s="220"/>
      <c r="H104" s="218"/>
      <c r="I104" s="218"/>
      <c r="J104" s="218" t="s">
        <v>748</v>
      </c>
      <c r="K104" s="215"/>
    </row>
    <row r="105" spans="2:11" s="1" customFormat="1" ht="5.25" customHeight="1">
      <c r="B105" s="214"/>
      <c r="C105" s="216"/>
      <c r="D105" s="216"/>
      <c r="E105" s="216"/>
      <c r="F105" s="216"/>
      <c r="G105" s="234"/>
      <c r="H105" s="216"/>
      <c r="I105" s="216"/>
      <c r="J105" s="216"/>
      <c r="K105" s="215"/>
    </row>
    <row r="106" spans="2:11" s="1" customFormat="1" ht="15" customHeight="1">
      <c r="B106" s="214"/>
      <c r="C106" s="203" t="s">
        <v>51</v>
      </c>
      <c r="D106" s="223"/>
      <c r="E106" s="223"/>
      <c r="F106" s="224" t="s">
        <v>749</v>
      </c>
      <c r="G106" s="203"/>
      <c r="H106" s="203" t="s">
        <v>789</v>
      </c>
      <c r="I106" s="203" t="s">
        <v>751</v>
      </c>
      <c r="J106" s="203">
        <v>20</v>
      </c>
      <c r="K106" s="215"/>
    </row>
    <row r="107" spans="2:11" s="1" customFormat="1" ht="15" customHeight="1">
      <c r="B107" s="214"/>
      <c r="C107" s="203" t="s">
        <v>752</v>
      </c>
      <c r="D107" s="203"/>
      <c r="E107" s="203"/>
      <c r="F107" s="224" t="s">
        <v>749</v>
      </c>
      <c r="G107" s="203"/>
      <c r="H107" s="203" t="s">
        <v>789</v>
      </c>
      <c r="I107" s="203" t="s">
        <v>751</v>
      </c>
      <c r="J107" s="203">
        <v>120</v>
      </c>
      <c r="K107" s="215"/>
    </row>
    <row r="108" spans="2:11" s="1" customFormat="1" ht="15" customHeight="1">
      <c r="B108" s="226"/>
      <c r="C108" s="203" t="s">
        <v>754</v>
      </c>
      <c r="D108" s="203"/>
      <c r="E108" s="203"/>
      <c r="F108" s="224" t="s">
        <v>755</v>
      </c>
      <c r="G108" s="203"/>
      <c r="H108" s="203" t="s">
        <v>789</v>
      </c>
      <c r="I108" s="203" t="s">
        <v>751</v>
      </c>
      <c r="J108" s="203">
        <v>50</v>
      </c>
      <c r="K108" s="215"/>
    </row>
    <row r="109" spans="2:11" s="1" customFormat="1" ht="15" customHeight="1">
      <c r="B109" s="226"/>
      <c r="C109" s="203" t="s">
        <v>757</v>
      </c>
      <c r="D109" s="203"/>
      <c r="E109" s="203"/>
      <c r="F109" s="224" t="s">
        <v>749</v>
      </c>
      <c r="G109" s="203"/>
      <c r="H109" s="203" t="s">
        <v>789</v>
      </c>
      <c r="I109" s="203" t="s">
        <v>759</v>
      </c>
      <c r="J109" s="203"/>
      <c r="K109" s="215"/>
    </row>
    <row r="110" spans="2:11" s="1" customFormat="1" ht="15" customHeight="1">
      <c r="B110" s="226"/>
      <c r="C110" s="203" t="s">
        <v>768</v>
      </c>
      <c r="D110" s="203"/>
      <c r="E110" s="203"/>
      <c r="F110" s="224" t="s">
        <v>755</v>
      </c>
      <c r="G110" s="203"/>
      <c r="H110" s="203" t="s">
        <v>789</v>
      </c>
      <c r="I110" s="203" t="s">
        <v>751</v>
      </c>
      <c r="J110" s="203">
        <v>50</v>
      </c>
      <c r="K110" s="215"/>
    </row>
    <row r="111" spans="2:11" s="1" customFormat="1" ht="15" customHeight="1">
      <c r="B111" s="226"/>
      <c r="C111" s="203" t="s">
        <v>776</v>
      </c>
      <c r="D111" s="203"/>
      <c r="E111" s="203"/>
      <c r="F111" s="224" t="s">
        <v>755</v>
      </c>
      <c r="G111" s="203"/>
      <c r="H111" s="203" t="s">
        <v>789</v>
      </c>
      <c r="I111" s="203" t="s">
        <v>751</v>
      </c>
      <c r="J111" s="203">
        <v>50</v>
      </c>
      <c r="K111" s="215"/>
    </row>
    <row r="112" spans="2:11" s="1" customFormat="1" ht="15" customHeight="1">
      <c r="B112" s="226"/>
      <c r="C112" s="203" t="s">
        <v>774</v>
      </c>
      <c r="D112" s="203"/>
      <c r="E112" s="203"/>
      <c r="F112" s="224" t="s">
        <v>755</v>
      </c>
      <c r="G112" s="203"/>
      <c r="H112" s="203" t="s">
        <v>789</v>
      </c>
      <c r="I112" s="203" t="s">
        <v>751</v>
      </c>
      <c r="J112" s="203">
        <v>50</v>
      </c>
      <c r="K112" s="215"/>
    </row>
    <row r="113" spans="2:11" s="1" customFormat="1" ht="15" customHeight="1">
      <c r="B113" s="226"/>
      <c r="C113" s="203" t="s">
        <v>51</v>
      </c>
      <c r="D113" s="203"/>
      <c r="E113" s="203"/>
      <c r="F113" s="224" t="s">
        <v>749</v>
      </c>
      <c r="G113" s="203"/>
      <c r="H113" s="203" t="s">
        <v>790</v>
      </c>
      <c r="I113" s="203" t="s">
        <v>751</v>
      </c>
      <c r="J113" s="203">
        <v>20</v>
      </c>
      <c r="K113" s="215"/>
    </row>
    <row r="114" spans="2:11" s="1" customFormat="1" ht="15" customHeight="1">
      <c r="B114" s="226"/>
      <c r="C114" s="203" t="s">
        <v>791</v>
      </c>
      <c r="D114" s="203"/>
      <c r="E114" s="203"/>
      <c r="F114" s="224" t="s">
        <v>749</v>
      </c>
      <c r="G114" s="203"/>
      <c r="H114" s="203" t="s">
        <v>792</v>
      </c>
      <c r="I114" s="203" t="s">
        <v>751</v>
      </c>
      <c r="J114" s="203">
        <v>120</v>
      </c>
      <c r="K114" s="215"/>
    </row>
    <row r="115" spans="2:11" s="1" customFormat="1" ht="15" customHeight="1">
      <c r="B115" s="226"/>
      <c r="C115" s="203" t="s">
        <v>36</v>
      </c>
      <c r="D115" s="203"/>
      <c r="E115" s="203"/>
      <c r="F115" s="224" t="s">
        <v>749</v>
      </c>
      <c r="G115" s="203"/>
      <c r="H115" s="203" t="s">
        <v>793</v>
      </c>
      <c r="I115" s="203" t="s">
        <v>784</v>
      </c>
      <c r="J115" s="203"/>
      <c r="K115" s="215"/>
    </row>
    <row r="116" spans="2:11" s="1" customFormat="1" ht="15" customHeight="1">
      <c r="B116" s="226"/>
      <c r="C116" s="203" t="s">
        <v>46</v>
      </c>
      <c r="D116" s="203"/>
      <c r="E116" s="203"/>
      <c r="F116" s="224" t="s">
        <v>749</v>
      </c>
      <c r="G116" s="203"/>
      <c r="H116" s="203" t="s">
        <v>794</v>
      </c>
      <c r="I116" s="203" t="s">
        <v>784</v>
      </c>
      <c r="J116" s="203"/>
      <c r="K116" s="215"/>
    </row>
    <row r="117" spans="2:11" s="1" customFormat="1" ht="15" customHeight="1">
      <c r="B117" s="226"/>
      <c r="C117" s="203" t="s">
        <v>55</v>
      </c>
      <c r="D117" s="203"/>
      <c r="E117" s="203"/>
      <c r="F117" s="224" t="s">
        <v>749</v>
      </c>
      <c r="G117" s="203"/>
      <c r="H117" s="203" t="s">
        <v>795</v>
      </c>
      <c r="I117" s="203" t="s">
        <v>796</v>
      </c>
      <c r="J117" s="203"/>
      <c r="K117" s="215"/>
    </row>
    <row r="118" spans="2:11" s="1" customFormat="1" ht="15" customHeight="1">
      <c r="B118" s="229"/>
      <c r="C118" s="235"/>
      <c r="D118" s="235"/>
      <c r="E118" s="235"/>
      <c r="F118" s="235"/>
      <c r="G118" s="235"/>
      <c r="H118" s="235"/>
      <c r="I118" s="235"/>
      <c r="J118" s="235"/>
      <c r="K118" s="231"/>
    </row>
    <row r="119" spans="2:11" s="1" customFormat="1" ht="18.75" customHeight="1">
      <c r="B119" s="236"/>
      <c r="C119" s="237"/>
      <c r="D119" s="237"/>
      <c r="E119" s="237"/>
      <c r="F119" s="238"/>
      <c r="G119" s="237"/>
      <c r="H119" s="237"/>
      <c r="I119" s="237"/>
      <c r="J119" s="237"/>
      <c r="K119" s="236"/>
    </row>
    <row r="120" spans="2:11" s="1" customFormat="1" ht="18.75" customHeight="1">
      <c r="B120" s="210"/>
      <c r="C120" s="210"/>
      <c r="D120" s="210"/>
      <c r="E120" s="210"/>
      <c r="F120" s="210"/>
      <c r="G120" s="210"/>
      <c r="H120" s="210"/>
      <c r="I120" s="210"/>
      <c r="J120" s="210"/>
      <c r="K120" s="210"/>
    </row>
    <row r="121" spans="2:11" s="1" customFormat="1" ht="7.5" customHeight="1">
      <c r="B121" s="239"/>
      <c r="C121" s="240"/>
      <c r="D121" s="240"/>
      <c r="E121" s="240"/>
      <c r="F121" s="240"/>
      <c r="G121" s="240"/>
      <c r="H121" s="240"/>
      <c r="I121" s="240"/>
      <c r="J121" s="240"/>
      <c r="K121" s="241"/>
    </row>
    <row r="122" spans="2:11" s="1" customFormat="1" ht="45" customHeight="1">
      <c r="B122" s="242"/>
      <c r="C122" s="315" t="s">
        <v>797</v>
      </c>
      <c r="D122" s="315"/>
      <c r="E122" s="315"/>
      <c r="F122" s="315"/>
      <c r="G122" s="315"/>
      <c r="H122" s="315"/>
      <c r="I122" s="315"/>
      <c r="J122" s="315"/>
      <c r="K122" s="243"/>
    </row>
    <row r="123" spans="2:11" s="1" customFormat="1" ht="17.25" customHeight="1">
      <c r="B123" s="244"/>
      <c r="C123" s="216" t="s">
        <v>743</v>
      </c>
      <c r="D123" s="216"/>
      <c r="E123" s="216"/>
      <c r="F123" s="216" t="s">
        <v>744</v>
      </c>
      <c r="G123" s="217"/>
      <c r="H123" s="216" t="s">
        <v>52</v>
      </c>
      <c r="I123" s="216" t="s">
        <v>55</v>
      </c>
      <c r="J123" s="216" t="s">
        <v>745</v>
      </c>
      <c r="K123" s="245"/>
    </row>
    <row r="124" spans="2:11" s="1" customFormat="1" ht="17.25" customHeight="1">
      <c r="B124" s="244"/>
      <c r="C124" s="218" t="s">
        <v>746</v>
      </c>
      <c r="D124" s="218"/>
      <c r="E124" s="218"/>
      <c r="F124" s="219" t="s">
        <v>747</v>
      </c>
      <c r="G124" s="220"/>
      <c r="H124" s="218"/>
      <c r="I124" s="218"/>
      <c r="J124" s="218" t="s">
        <v>748</v>
      </c>
      <c r="K124" s="245"/>
    </row>
    <row r="125" spans="2:11" s="1" customFormat="1" ht="5.25" customHeight="1">
      <c r="B125" s="246"/>
      <c r="C125" s="221"/>
      <c r="D125" s="221"/>
      <c r="E125" s="221"/>
      <c r="F125" s="221"/>
      <c r="G125" s="247"/>
      <c r="H125" s="221"/>
      <c r="I125" s="221"/>
      <c r="J125" s="221"/>
      <c r="K125" s="248"/>
    </row>
    <row r="126" spans="2:11" s="1" customFormat="1" ht="15" customHeight="1">
      <c r="B126" s="246"/>
      <c r="C126" s="203" t="s">
        <v>752</v>
      </c>
      <c r="D126" s="223"/>
      <c r="E126" s="223"/>
      <c r="F126" s="224" t="s">
        <v>749</v>
      </c>
      <c r="G126" s="203"/>
      <c r="H126" s="203" t="s">
        <v>789</v>
      </c>
      <c r="I126" s="203" t="s">
        <v>751</v>
      </c>
      <c r="J126" s="203">
        <v>120</v>
      </c>
      <c r="K126" s="249"/>
    </row>
    <row r="127" spans="2:11" s="1" customFormat="1" ht="15" customHeight="1">
      <c r="B127" s="246"/>
      <c r="C127" s="203" t="s">
        <v>798</v>
      </c>
      <c r="D127" s="203"/>
      <c r="E127" s="203"/>
      <c r="F127" s="224" t="s">
        <v>749</v>
      </c>
      <c r="G127" s="203"/>
      <c r="H127" s="203" t="s">
        <v>799</v>
      </c>
      <c r="I127" s="203" t="s">
        <v>751</v>
      </c>
      <c r="J127" s="203" t="s">
        <v>800</v>
      </c>
      <c r="K127" s="249"/>
    </row>
    <row r="128" spans="2:11" s="1" customFormat="1" ht="15" customHeight="1">
      <c r="B128" s="246"/>
      <c r="C128" s="203" t="s">
        <v>697</v>
      </c>
      <c r="D128" s="203"/>
      <c r="E128" s="203"/>
      <c r="F128" s="224" t="s">
        <v>749</v>
      </c>
      <c r="G128" s="203"/>
      <c r="H128" s="203" t="s">
        <v>801</v>
      </c>
      <c r="I128" s="203" t="s">
        <v>751</v>
      </c>
      <c r="J128" s="203" t="s">
        <v>800</v>
      </c>
      <c r="K128" s="249"/>
    </row>
    <row r="129" spans="2:11" s="1" customFormat="1" ht="15" customHeight="1">
      <c r="B129" s="246"/>
      <c r="C129" s="203" t="s">
        <v>760</v>
      </c>
      <c r="D129" s="203"/>
      <c r="E129" s="203"/>
      <c r="F129" s="224" t="s">
        <v>755</v>
      </c>
      <c r="G129" s="203"/>
      <c r="H129" s="203" t="s">
        <v>761</v>
      </c>
      <c r="I129" s="203" t="s">
        <v>751</v>
      </c>
      <c r="J129" s="203">
        <v>15</v>
      </c>
      <c r="K129" s="249"/>
    </row>
    <row r="130" spans="2:11" s="1" customFormat="1" ht="15" customHeight="1">
      <c r="B130" s="246"/>
      <c r="C130" s="227" t="s">
        <v>762</v>
      </c>
      <c r="D130" s="227"/>
      <c r="E130" s="227"/>
      <c r="F130" s="228" t="s">
        <v>755</v>
      </c>
      <c r="G130" s="227"/>
      <c r="H130" s="227" t="s">
        <v>763</v>
      </c>
      <c r="I130" s="227" t="s">
        <v>751</v>
      </c>
      <c r="J130" s="227">
        <v>15</v>
      </c>
      <c r="K130" s="249"/>
    </row>
    <row r="131" spans="2:11" s="1" customFormat="1" ht="15" customHeight="1">
      <c r="B131" s="246"/>
      <c r="C131" s="227" t="s">
        <v>764</v>
      </c>
      <c r="D131" s="227"/>
      <c r="E131" s="227"/>
      <c r="F131" s="228" t="s">
        <v>755</v>
      </c>
      <c r="G131" s="227"/>
      <c r="H131" s="227" t="s">
        <v>765</v>
      </c>
      <c r="I131" s="227" t="s">
        <v>751</v>
      </c>
      <c r="J131" s="227">
        <v>20</v>
      </c>
      <c r="K131" s="249"/>
    </row>
    <row r="132" spans="2:11" s="1" customFormat="1" ht="15" customHeight="1">
      <c r="B132" s="246"/>
      <c r="C132" s="227" t="s">
        <v>766</v>
      </c>
      <c r="D132" s="227"/>
      <c r="E132" s="227"/>
      <c r="F132" s="228" t="s">
        <v>755</v>
      </c>
      <c r="G132" s="227"/>
      <c r="H132" s="227" t="s">
        <v>767</v>
      </c>
      <c r="I132" s="227" t="s">
        <v>751</v>
      </c>
      <c r="J132" s="227">
        <v>20</v>
      </c>
      <c r="K132" s="249"/>
    </row>
    <row r="133" spans="2:11" s="1" customFormat="1" ht="15" customHeight="1">
      <c r="B133" s="246"/>
      <c r="C133" s="203" t="s">
        <v>754</v>
      </c>
      <c r="D133" s="203"/>
      <c r="E133" s="203"/>
      <c r="F133" s="224" t="s">
        <v>755</v>
      </c>
      <c r="G133" s="203"/>
      <c r="H133" s="203" t="s">
        <v>789</v>
      </c>
      <c r="I133" s="203" t="s">
        <v>751</v>
      </c>
      <c r="J133" s="203">
        <v>50</v>
      </c>
      <c r="K133" s="249"/>
    </row>
    <row r="134" spans="2:11" s="1" customFormat="1" ht="15" customHeight="1">
      <c r="B134" s="246"/>
      <c r="C134" s="203" t="s">
        <v>768</v>
      </c>
      <c r="D134" s="203"/>
      <c r="E134" s="203"/>
      <c r="F134" s="224" t="s">
        <v>755</v>
      </c>
      <c r="G134" s="203"/>
      <c r="H134" s="203" t="s">
        <v>789</v>
      </c>
      <c r="I134" s="203" t="s">
        <v>751</v>
      </c>
      <c r="J134" s="203">
        <v>50</v>
      </c>
      <c r="K134" s="249"/>
    </row>
    <row r="135" spans="2:11" s="1" customFormat="1" ht="15" customHeight="1">
      <c r="B135" s="246"/>
      <c r="C135" s="203" t="s">
        <v>774</v>
      </c>
      <c r="D135" s="203"/>
      <c r="E135" s="203"/>
      <c r="F135" s="224" t="s">
        <v>755</v>
      </c>
      <c r="G135" s="203"/>
      <c r="H135" s="203" t="s">
        <v>789</v>
      </c>
      <c r="I135" s="203" t="s">
        <v>751</v>
      </c>
      <c r="J135" s="203">
        <v>50</v>
      </c>
      <c r="K135" s="249"/>
    </row>
    <row r="136" spans="2:11" s="1" customFormat="1" ht="15" customHeight="1">
      <c r="B136" s="246"/>
      <c r="C136" s="203" t="s">
        <v>776</v>
      </c>
      <c r="D136" s="203"/>
      <c r="E136" s="203"/>
      <c r="F136" s="224" t="s">
        <v>755</v>
      </c>
      <c r="G136" s="203"/>
      <c r="H136" s="203" t="s">
        <v>789</v>
      </c>
      <c r="I136" s="203" t="s">
        <v>751</v>
      </c>
      <c r="J136" s="203">
        <v>50</v>
      </c>
      <c r="K136" s="249"/>
    </row>
    <row r="137" spans="2:11" s="1" customFormat="1" ht="15" customHeight="1">
      <c r="B137" s="246"/>
      <c r="C137" s="203" t="s">
        <v>777</v>
      </c>
      <c r="D137" s="203"/>
      <c r="E137" s="203"/>
      <c r="F137" s="224" t="s">
        <v>755</v>
      </c>
      <c r="G137" s="203"/>
      <c r="H137" s="203" t="s">
        <v>802</v>
      </c>
      <c r="I137" s="203" t="s">
        <v>751</v>
      </c>
      <c r="J137" s="203">
        <v>255</v>
      </c>
      <c r="K137" s="249"/>
    </row>
    <row r="138" spans="2:11" s="1" customFormat="1" ht="15" customHeight="1">
      <c r="B138" s="246"/>
      <c r="C138" s="203" t="s">
        <v>779</v>
      </c>
      <c r="D138" s="203"/>
      <c r="E138" s="203"/>
      <c r="F138" s="224" t="s">
        <v>749</v>
      </c>
      <c r="G138" s="203"/>
      <c r="H138" s="203" t="s">
        <v>803</v>
      </c>
      <c r="I138" s="203" t="s">
        <v>781</v>
      </c>
      <c r="J138" s="203"/>
      <c r="K138" s="249"/>
    </row>
    <row r="139" spans="2:11" s="1" customFormat="1" ht="15" customHeight="1">
      <c r="B139" s="246"/>
      <c r="C139" s="203" t="s">
        <v>782</v>
      </c>
      <c r="D139" s="203"/>
      <c r="E139" s="203"/>
      <c r="F139" s="224" t="s">
        <v>749</v>
      </c>
      <c r="G139" s="203"/>
      <c r="H139" s="203" t="s">
        <v>804</v>
      </c>
      <c r="I139" s="203" t="s">
        <v>784</v>
      </c>
      <c r="J139" s="203"/>
      <c r="K139" s="249"/>
    </row>
    <row r="140" spans="2:11" s="1" customFormat="1" ht="15" customHeight="1">
      <c r="B140" s="246"/>
      <c r="C140" s="203" t="s">
        <v>785</v>
      </c>
      <c r="D140" s="203"/>
      <c r="E140" s="203"/>
      <c r="F140" s="224" t="s">
        <v>749</v>
      </c>
      <c r="G140" s="203"/>
      <c r="H140" s="203" t="s">
        <v>785</v>
      </c>
      <c r="I140" s="203" t="s">
        <v>784</v>
      </c>
      <c r="J140" s="203"/>
      <c r="K140" s="249"/>
    </row>
    <row r="141" spans="2:11" s="1" customFormat="1" ht="15" customHeight="1">
      <c r="B141" s="246"/>
      <c r="C141" s="203" t="s">
        <v>36</v>
      </c>
      <c r="D141" s="203"/>
      <c r="E141" s="203"/>
      <c r="F141" s="224" t="s">
        <v>749</v>
      </c>
      <c r="G141" s="203"/>
      <c r="H141" s="203" t="s">
        <v>805</v>
      </c>
      <c r="I141" s="203" t="s">
        <v>784</v>
      </c>
      <c r="J141" s="203"/>
      <c r="K141" s="249"/>
    </row>
    <row r="142" spans="2:11" s="1" customFormat="1" ht="15" customHeight="1">
      <c r="B142" s="246"/>
      <c r="C142" s="203" t="s">
        <v>806</v>
      </c>
      <c r="D142" s="203"/>
      <c r="E142" s="203"/>
      <c r="F142" s="224" t="s">
        <v>749</v>
      </c>
      <c r="G142" s="203"/>
      <c r="H142" s="203" t="s">
        <v>807</v>
      </c>
      <c r="I142" s="203" t="s">
        <v>784</v>
      </c>
      <c r="J142" s="203"/>
      <c r="K142" s="249"/>
    </row>
    <row r="143" spans="2:11" s="1" customFormat="1" ht="15" customHeight="1">
      <c r="B143" s="250"/>
      <c r="C143" s="251"/>
      <c r="D143" s="251"/>
      <c r="E143" s="251"/>
      <c r="F143" s="251"/>
      <c r="G143" s="251"/>
      <c r="H143" s="251"/>
      <c r="I143" s="251"/>
      <c r="J143" s="251"/>
      <c r="K143" s="252"/>
    </row>
    <row r="144" spans="2:11" s="1" customFormat="1" ht="18.75" customHeight="1">
      <c r="B144" s="237"/>
      <c r="C144" s="237"/>
      <c r="D144" s="237"/>
      <c r="E144" s="237"/>
      <c r="F144" s="238"/>
      <c r="G144" s="237"/>
      <c r="H144" s="237"/>
      <c r="I144" s="237"/>
      <c r="J144" s="237"/>
      <c r="K144" s="237"/>
    </row>
    <row r="145" spans="2:11" s="1" customFormat="1" ht="18.75" customHeight="1">
      <c r="B145" s="210"/>
      <c r="C145" s="210"/>
      <c r="D145" s="210"/>
      <c r="E145" s="210"/>
      <c r="F145" s="210"/>
      <c r="G145" s="210"/>
      <c r="H145" s="210"/>
      <c r="I145" s="210"/>
      <c r="J145" s="210"/>
      <c r="K145" s="210"/>
    </row>
    <row r="146" spans="2:11" s="1" customFormat="1" ht="7.5" customHeight="1">
      <c r="B146" s="211"/>
      <c r="C146" s="212"/>
      <c r="D146" s="212"/>
      <c r="E146" s="212"/>
      <c r="F146" s="212"/>
      <c r="G146" s="212"/>
      <c r="H146" s="212"/>
      <c r="I146" s="212"/>
      <c r="J146" s="212"/>
      <c r="K146" s="213"/>
    </row>
    <row r="147" spans="2:11" s="1" customFormat="1" ht="45" customHeight="1">
      <c r="B147" s="214"/>
      <c r="C147" s="314" t="s">
        <v>808</v>
      </c>
      <c r="D147" s="314"/>
      <c r="E147" s="314"/>
      <c r="F147" s="314"/>
      <c r="G147" s="314"/>
      <c r="H147" s="314"/>
      <c r="I147" s="314"/>
      <c r="J147" s="314"/>
      <c r="K147" s="215"/>
    </row>
    <row r="148" spans="2:11" s="1" customFormat="1" ht="17.25" customHeight="1">
      <c r="B148" s="214"/>
      <c r="C148" s="216" t="s">
        <v>743</v>
      </c>
      <c r="D148" s="216"/>
      <c r="E148" s="216"/>
      <c r="F148" s="216" t="s">
        <v>744</v>
      </c>
      <c r="G148" s="217"/>
      <c r="H148" s="216" t="s">
        <v>52</v>
      </c>
      <c r="I148" s="216" t="s">
        <v>55</v>
      </c>
      <c r="J148" s="216" t="s">
        <v>745</v>
      </c>
      <c r="K148" s="215"/>
    </row>
    <row r="149" spans="2:11" s="1" customFormat="1" ht="17.25" customHeight="1">
      <c r="B149" s="214"/>
      <c r="C149" s="218" t="s">
        <v>746</v>
      </c>
      <c r="D149" s="218"/>
      <c r="E149" s="218"/>
      <c r="F149" s="219" t="s">
        <v>747</v>
      </c>
      <c r="G149" s="220"/>
      <c r="H149" s="218"/>
      <c r="I149" s="218"/>
      <c r="J149" s="218" t="s">
        <v>748</v>
      </c>
      <c r="K149" s="215"/>
    </row>
    <row r="150" spans="2:11" s="1" customFormat="1" ht="5.25" customHeight="1">
      <c r="B150" s="226"/>
      <c r="C150" s="221"/>
      <c r="D150" s="221"/>
      <c r="E150" s="221"/>
      <c r="F150" s="221"/>
      <c r="G150" s="222"/>
      <c r="H150" s="221"/>
      <c r="I150" s="221"/>
      <c r="J150" s="221"/>
      <c r="K150" s="249"/>
    </row>
    <row r="151" spans="2:11" s="1" customFormat="1" ht="15" customHeight="1">
      <c r="B151" s="226"/>
      <c r="C151" s="253" t="s">
        <v>752</v>
      </c>
      <c r="D151" s="203"/>
      <c r="E151" s="203"/>
      <c r="F151" s="254" t="s">
        <v>749</v>
      </c>
      <c r="G151" s="203"/>
      <c r="H151" s="253" t="s">
        <v>789</v>
      </c>
      <c r="I151" s="253" t="s">
        <v>751</v>
      </c>
      <c r="J151" s="253">
        <v>120</v>
      </c>
      <c r="K151" s="249"/>
    </row>
    <row r="152" spans="2:11" s="1" customFormat="1" ht="15" customHeight="1">
      <c r="B152" s="226"/>
      <c r="C152" s="253" t="s">
        <v>798</v>
      </c>
      <c r="D152" s="203"/>
      <c r="E152" s="203"/>
      <c r="F152" s="254" t="s">
        <v>749</v>
      </c>
      <c r="G152" s="203"/>
      <c r="H152" s="253" t="s">
        <v>809</v>
      </c>
      <c r="I152" s="253" t="s">
        <v>751</v>
      </c>
      <c r="J152" s="253" t="s">
        <v>800</v>
      </c>
      <c r="K152" s="249"/>
    </row>
    <row r="153" spans="2:11" s="1" customFormat="1" ht="15" customHeight="1">
      <c r="B153" s="226"/>
      <c r="C153" s="253" t="s">
        <v>697</v>
      </c>
      <c r="D153" s="203"/>
      <c r="E153" s="203"/>
      <c r="F153" s="254" t="s">
        <v>749</v>
      </c>
      <c r="G153" s="203"/>
      <c r="H153" s="253" t="s">
        <v>810</v>
      </c>
      <c r="I153" s="253" t="s">
        <v>751</v>
      </c>
      <c r="J153" s="253" t="s">
        <v>800</v>
      </c>
      <c r="K153" s="249"/>
    </row>
    <row r="154" spans="2:11" s="1" customFormat="1" ht="15" customHeight="1">
      <c r="B154" s="226"/>
      <c r="C154" s="253" t="s">
        <v>754</v>
      </c>
      <c r="D154" s="203"/>
      <c r="E154" s="203"/>
      <c r="F154" s="254" t="s">
        <v>755</v>
      </c>
      <c r="G154" s="203"/>
      <c r="H154" s="253" t="s">
        <v>789</v>
      </c>
      <c r="I154" s="253" t="s">
        <v>751</v>
      </c>
      <c r="J154" s="253">
        <v>50</v>
      </c>
      <c r="K154" s="249"/>
    </row>
    <row r="155" spans="2:11" s="1" customFormat="1" ht="15" customHeight="1">
      <c r="B155" s="226"/>
      <c r="C155" s="253" t="s">
        <v>757</v>
      </c>
      <c r="D155" s="203"/>
      <c r="E155" s="203"/>
      <c r="F155" s="254" t="s">
        <v>749</v>
      </c>
      <c r="G155" s="203"/>
      <c r="H155" s="253" t="s">
        <v>789</v>
      </c>
      <c r="I155" s="253" t="s">
        <v>759</v>
      </c>
      <c r="J155" s="253"/>
      <c r="K155" s="249"/>
    </row>
    <row r="156" spans="2:11" s="1" customFormat="1" ht="15" customHeight="1">
      <c r="B156" s="226"/>
      <c r="C156" s="253" t="s">
        <v>768</v>
      </c>
      <c r="D156" s="203"/>
      <c r="E156" s="203"/>
      <c r="F156" s="254" t="s">
        <v>755</v>
      </c>
      <c r="G156" s="203"/>
      <c r="H156" s="253" t="s">
        <v>789</v>
      </c>
      <c r="I156" s="253" t="s">
        <v>751</v>
      </c>
      <c r="J156" s="253">
        <v>50</v>
      </c>
      <c r="K156" s="249"/>
    </row>
    <row r="157" spans="2:11" s="1" customFormat="1" ht="15" customHeight="1">
      <c r="B157" s="226"/>
      <c r="C157" s="253" t="s">
        <v>776</v>
      </c>
      <c r="D157" s="203"/>
      <c r="E157" s="203"/>
      <c r="F157" s="254" t="s">
        <v>755</v>
      </c>
      <c r="G157" s="203"/>
      <c r="H157" s="253" t="s">
        <v>789</v>
      </c>
      <c r="I157" s="253" t="s">
        <v>751</v>
      </c>
      <c r="J157" s="253">
        <v>50</v>
      </c>
      <c r="K157" s="249"/>
    </row>
    <row r="158" spans="2:11" s="1" customFormat="1" ht="15" customHeight="1">
      <c r="B158" s="226"/>
      <c r="C158" s="253" t="s">
        <v>774</v>
      </c>
      <c r="D158" s="203"/>
      <c r="E158" s="203"/>
      <c r="F158" s="254" t="s">
        <v>755</v>
      </c>
      <c r="G158" s="203"/>
      <c r="H158" s="253" t="s">
        <v>789</v>
      </c>
      <c r="I158" s="253" t="s">
        <v>751</v>
      </c>
      <c r="J158" s="253">
        <v>50</v>
      </c>
      <c r="K158" s="249"/>
    </row>
    <row r="159" spans="2:11" s="1" customFormat="1" ht="15" customHeight="1">
      <c r="B159" s="226"/>
      <c r="C159" s="253" t="s">
        <v>85</v>
      </c>
      <c r="D159" s="203"/>
      <c r="E159" s="203"/>
      <c r="F159" s="254" t="s">
        <v>749</v>
      </c>
      <c r="G159" s="203"/>
      <c r="H159" s="253" t="s">
        <v>811</v>
      </c>
      <c r="I159" s="253" t="s">
        <v>751</v>
      </c>
      <c r="J159" s="253" t="s">
        <v>812</v>
      </c>
      <c r="K159" s="249"/>
    </row>
    <row r="160" spans="2:11" s="1" customFormat="1" ht="15" customHeight="1">
      <c r="B160" s="226"/>
      <c r="C160" s="253" t="s">
        <v>813</v>
      </c>
      <c r="D160" s="203"/>
      <c r="E160" s="203"/>
      <c r="F160" s="254" t="s">
        <v>749</v>
      </c>
      <c r="G160" s="203"/>
      <c r="H160" s="253" t="s">
        <v>814</v>
      </c>
      <c r="I160" s="253" t="s">
        <v>784</v>
      </c>
      <c r="J160" s="253"/>
      <c r="K160" s="249"/>
    </row>
    <row r="161" spans="2:11" s="1" customFormat="1" ht="15" customHeight="1">
      <c r="B161" s="255"/>
      <c r="C161" s="235"/>
      <c r="D161" s="235"/>
      <c r="E161" s="235"/>
      <c r="F161" s="235"/>
      <c r="G161" s="235"/>
      <c r="H161" s="235"/>
      <c r="I161" s="235"/>
      <c r="J161" s="235"/>
      <c r="K161" s="256"/>
    </row>
    <row r="162" spans="2:11" s="1" customFormat="1" ht="18.75" customHeight="1">
      <c r="B162" s="237"/>
      <c r="C162" s="247"/>
      <c r="D162" s="247"/>
      <c r="E162" s="247"/>
      <c r="F162" s="257"/>
      <c r="G162" s="247"/>
      <c r="H162" s="247"/>
      <c r="I162" s="247"/>
      <c r="J162" s="247"/>
      <c r="K162" s="237"/>
    </row>
    <row r="163" spans="2:11" s="1" customFormat="1" ht="18.75" customHeight="1">
      <c r="B163" s="210"/>
      <c r="C163" s="210"/>
      <c r="D163" s="210"/>
      <c r="E163" s="210"/>
      <c r="F163" s="210"/>
      <c r="G163" s="210"/>
      <c r="H163" s="210"/>
      <c r="I163" s="210"/>
      <c r="J163" s="210"/>
      <c r="K163" s="210"/>
    </row>
    <row r="164" spans="2:11" s="1" customFormat="1" ht="7.5" customHeight="1">
      <c r="B164" s="192"/>
      <c r="C164" s="193"/>
      <c r="D164" s="193"/>
      <c r="E164" s="193"/>
      <c r="F164" s="193"/>
      <c r="G164" s="193"/>
      <c r="H164" s="193"/>
      <c r="I164" s="193"/>
      <c r="J164" s="193"/>
      <c r="K164" s="194"/>
    </row>
    <row r="165" spans="2:11" s="1" customFormat="1" ht="45" customHeight="1">
      <c r="B165" s="195"/>
      <c r="C165" s="315" t="s">
        <v>815</v>
      </c>
      <c r="D165" s="315"/>
      <c r="E165" s="315"/>
      <c r="F165" s="315"/>
      <c r="G165" s="315"/>
      <c r="H165" s="315"/>
      <c r="I165" s="315"/>
      <c r="J165" s="315"/>
      <c r="K165" s="196"/>
    </row>
    <row r="166" spans="2:11" s="1" customFormat="1" ht="17.25" customHeight="1">
      <c r="B166" s="195"/>
      <c r="C166" s="216" t="s">
        <v>743</v>
      </c>
      <c r="D166" s="216"/>
      <c r="E166" s="216"/>
      <c r="F166" s="216" t="s">
        <v>744</v>
      </c>
      <c r="G166" s="258"/>
      <c r="H166" s="259" t="s">
        <v>52</v>
      </c>
      <c r="I166" s="259" t="s">
        <v>55</v>
      </c>
      <c r="J166" s="216" t="s">
        <v>745</v>
      </c>
      <c r="K166" s="196"/>
    </row>
    <row r="167" spans="2:11" s="1" customFormat="1" ht="17.25" customHeight="1">
      <c r="B167" s="197"/>
      <c r="C167" s="218" t="s">
        <v>746</v>
      </c>
      <c r="D167" s="218"/>
      <c r="E167" s="218"/>
      <c r="F167" s="219" t="s">
        <v>747</v>
      </c>
      <c r="G167" s="260"/>
      <c r="H167" s="261"/>
      <c r="I167" s="261"/>
      <c r="J167" s="218" t="s">
        <v>748</v>
      </c>
      <c r="K167" s="198"/>
    </row>
    <row r="168" spans="2:11" s="1" customFormat="1" ht="5.25" customHeight="1">
      <c r="B168" s="226"/>
      <c r="C168" s="221"/>
      <c r="D168" s="221"/>
      <c r="E168" s="221"/>
      <c r="F168" s="221"/>
      <c r="G168" s="222"/>
      <c r="H168" s="221"/>
      <c r="I168" s="221"/>
      <c r="J168" s="221"/>
      <c r="K168" s="249"/>
    </row>
    <row r="169" spans="2:11" s="1" customFormat="1" ht="15" customHeight="1">
      <c r="B169" s="226"/>
      <c r="C169" s="203" t="s">
        <v>752</v>
      </c>
      <c r="D169" s="203"/>
      <c r="E169" s="203"/>
      <c r="F169" s="224" t="s">
        <v>749</v>
      </c>
      <c r="G169" s="203"/>
      <c r="H169" s="203" t="s">
        <v>789</v>
      </c>
      <c r="I169" s="203" t="s">
        <v>751</v>
      </c>
      <c r="J169" s="203">
        <v>120</v>
      </c>
      <c r="K169" s="249"/>
    </row>
    <row r="170" spans="2:11" s="1" customFormat="1" ht="15" customHeight="1">
      <c r="B170" s="226"/>
      <c r="C170" s="203" t="s">
        <v>798</v>
      </c>
      <c r="D170" s="203"/>
      <c r="E170" s="203"/>
      <c r="F170" s="224" t="s">
        <v>749</v>
      </c>
      <c r="G170" s="203"/>
      <c r="H170" s="203" t="s">
        <v>799</v>
      </c>
      <c r="I170" s="203" t="s">
        <v>751</v>
      </c>
      <c r="J170" s="203" t="s">
        <v>800</v>
      </c>
      <c r="K170" s="249"/>
    </row>
    <row r="171" spans="2:11" s="1" customFormat="1" ht="15" customHeight="1">
      <c r="B171" s="226"/>
      <c r="C171" s="203" t="s">
        <v>697</v>
      </c>
      <c r="D171" s="203"/>
      <c r="E171" s="203"/>
      <c r="F171" s="224" t="s">
        <v>749</v>
      </c>
      <c r="G171" s="203"/>
      <c r="H171" s="203" t="s">
        <v>816</v>
      </c>
      <c r="I171" s="203" t="s">
        <v>751</v>
      </c>
      <c r="J171" s="203" t="s">
        <v>800</v>
      </c>
      <c r="K171" s="249"/>
    </row>
    <row r="172" spans="2:11" s="1" customFormat="1" ht="15" customHeight="1">
      <c r="B172" s="226"/>
      <c r="C172" s="203" t="s">
        <v>754</v>
      </c>
      <c r="D172" s="203"/>
      <c r="E172" s="203"/>
      <c r="F172" s="224" t="s">
        <v>755</v>
      </c>
      <c r="G172" s="203"/>
      <c r="H172" s="203" t="s">
        <v>816</v>
      </c>
      <c r="I172" s="203" t="s">
        <v>751</v>
      </c>
      <c r="J172" s="203">
        <v>50</v>
      </c>
      <c r="K172" s="249"/>
    </row>
    <row r="173" spans="2:11" s="1" customFormat="1" ht="15" customHeight="1">
      <c r="B173" s="226"/>
      <c r="C173" s="203" t="s">
        <v>757</v>
      </c>
      <c r="D173" s="203"/>
      <c r="E173" s="203"/>
      <c r="F173" s="224" t="s">
        <v>749</v>
      </c>
      <c r="G173" s="203"/>
      <c r="H173" s="203" t="s">
        <v>816</v>
      </c>
      <c r="I173" s="203" t="s">
        <v>759</v>
      </c>
      <c r="J173" s="203"/>
      <c r="K173" s="249"/>
    </row>
    <row r="174" spans="2:11" s="1" customFormat="1" ht="15" customHeight="1">
      <c r="B174" s="226"/>
      <c r="C174" s="203" t="s">
        <v>768</v>
      </c>
      <c r="D174" s="203"/>
      <c r="E174" s="203"/>
      <c r="F174" s="224" t="s">
        <v>755</v>
      </c>
      <c r="G174" s="203"/>
      <c r="H174" s="203" t="s">
        <v>816</v>
      </c>
      <c r="I174" s="203" t="s">
        <v>751</v>
      </c>
      <c r="J174" s="203">
        <v>50</v>
      </c>
      <c r="K174" s="249"/>
    </row>
    <row r="175" spans="2:11" s="1" customFormat="1" ht="15" customHeight="1">
      <c r="B175" s="226"/>
      <c r="C175" s="203" t="s">
        <v>776</v>
      </c>
      <c r="D175" s="203"/>
      <c r="E175" s="203"/>
      <c r="F175" s="224" t="s">
        <v>755</v>
      </c>
      <c r="G175" s="203"/>
      <c r="H175" s="203" t="s">
        <v>816</v>
      </c>
      <c r="I175" s="203" t="s">
        <v>751</v>
      </c>
      <c r="J175" s="203">
        <v>50</v>
      </c>
      <c r="K175" s="249"/>
    </row>
    <row r="176" spans="2:11" s="1" customFormat="1" ht="15" customHeight="1">
      <c r="B176" s="226"/>
      <c r="C176" s="203" t="s">
        <v>774</v>
      </c>
      <c r="D176" s="203"/>
      <c r="E176" s="203"/>
      <c r="F176" s="224" t="s">
        <v>755</v>
      </c>
      <c r="G176" s="203"/>
      <c r="H176" s="203" t="s">
        <v>816</v>
      </c>
      <c r="I176" s="203" t="s">
        <v>751</v>
      </c>
      <c r="J176" s="203">
        <v>50</v>
      </c>
      <c r="K176" s="249"/>
    </row>
    <row r="177" spans="2:11" s="1" customFormat="1" ht="15" customHeight="1">
      <c r="B177" s="226"/>
      <c r="C177" s="203" t="s">
        <v>99</v>
      </c>
      <c r="D177" s="203"/>
      <c r="E177" s="203"/>
      <c r="F177" s="224" t="s">
        <v>749</v>
      </c>
      <c r="G177" s="203"/>
      <c r="H177" s="203" t="s">
        <v>817</v>
      </c>
      <c r="I177" s="203" t="s">
        <v>818</v>
      </c>
      <c r="J177" s="203"/>
      <c r="K177" s="249"/>
    </row>
    <row r="178" spans="2:11" s="1" customFormat="1" ht="15" customHeight="1">
      <c r="B178" s="226"/>
      <c r="C178" s="203" t="s">
        <v>55</v>
      </c>
      <c r="D178" s="203"/>
      <c r="E178" s="203"/>
      <c r="F178" s="224" t="s">
        <v>749</v>
      </c>
      <c r="G178" s="203"/>
      <c r="H178" s="203" t="s">
        <v>819</v>
      </c>
      <c r="I178" s="203" t="s">
        <v>820</v>
      </c>
      <c r="J178" s="203">
        <v>1</v>
      </c>
      <c r="K178" s="249"/>
    </row>
    <row r="179" spans="2:11" s="1" customFormat="1" ht="15" customHeight="1">
      <c r="B179" s="226"/>
      <c r="C179" s="203" t="s">
        <v>51</v>
      </c>
      <c r="D179" s="203"/>
      <c r="E179" s="203"/>
      <c r="F179" s="224" t="s">
        <v>749</v>
      </c>
      <c r="G179" s="203"/>
      <c r="H179" s="203" t="s">
        <v>821</v>
      </c>
      <c r="I179" s="203" t="s">
        <v>751</v>
      </c>
      <c r="J179" s="203">
        <v>20</v>
      </c>
      <c r="K179" s="249"/>
    </row>
    <row r="180" spans="2:11" s="1" customFormat="1" ht="15" customHeight="1">
      <c r="B180" s="226"/>
      <c r="C180" s="203" t="s">
        <v>52</v>
      </c>
      <c r="D180" s="203"/>
      <c r="E180" s="203"/>
      <c r="F180" s="224" t="s">
        <v>749</v>
      </c>
      <c r="G180" s="203"/>
      <c r="H180" s="203" t="s">
        <v>822</v>
      </c>
      <c r="I180" s="203" t="s">
        <v>751</v>
      </c>
      <c r="J180" s="203">
        <v>255</v>
      </c>
      <c r="K180" s="249"/>
    </row>
    <row r="181" spans="2:11" s="1" customFormat="1" ht="15" customHeight="1">
      <c r="B181" s="226"/>
      <c r="C181" s="203" t="s">
        <v>100</v>
      </c>
      <c r="D181" s="203"/>
      <c r="E181" s="203"/>
      <c r="F181" s="224" t="s">
        <v>749</v>
      </c>
      <c r="G181" s="203"/>
      <c r="H181" s="203" t="s">
        <v>713</v>
      </c>
      <c r="I181" s="203" t="s">
        <v>751</v>
      </c>
      <c r="J181" s="203">
        <v>10</v>
      </c>
      <c r="K181" s="249"/>
    </row>
    <row r="182" spans="2:11" s="1" customFormat="1" ht="15" customHeight="1">
      <c r="B182" s="226"/>
      <c r="C182" s="203" t="s">
        <v>101</v>
      </c>
      <c r="D182" s="203"/>
      <c r="E182" s="203"/>
      <c r="F182" s="224" t="s">
        <v>749</v>
      </c>
      <c r="G182" s="203"/>
      <c r="H182" s="203" t="s">
        <v>823</v>
      </c>
      <c r="I182" s="203" t="s">
        <v>784</v>
      </c>
      <c r="J182" s="203"/>
      <c r="K182" s="249"/>
    </row>
    <row r="183" spans="2:11" s="1" customFormat="1" ht="15" customHeight="1">
      <c r="B183" s="226"/>
      <c r="C183" s="203" t="s">
        <v>824</v>
      </c>
      <c r="D183" s="203"/>
      <c r="E183" s="203"/>
      <c r="F183" s="224" t="s">
        <v>749</v>
      </c>
      <c r="G183" s="203"/>
      <c r="H183" s="203" t="s">
        <v>825</v>
      </c>
      <c r="I183" s="203" t="s">
        <v>784</v>
      </c>
      <c r="J183" s="203"/>
      <c r="K183" s="249"/>
    </row>
    <row r="184" spans="2:11" s="1" customFormat="1" ht="15" customHeight="1">
      <c r="B184" s="226"/>
      <c r="C184" s="203" t="s">
        <v>813</v>
      </c>
      <c r="D184" s="203"/>
      <c r="E184" s="203"/>
      <c r="F184" s="224" t="s">
        <v>749</v>
      </c>
      <c r="G184" s="203"/>
      <c r="H184" s="203" t="s">
        <v>826</v>
      </c>
      <c r="I184" s="203" t="s">
        <v>784</v>
      </c>
      <c r="J184" s="203"/>
      <c r="K184" s="249"/>
    </row>
    <row r="185" spans="2:11" s="1" customFormat="1" ht="15" customHeight="1">
      <c r="B185" s="226"/>
      <c r="C185" s="203" t="s">
        <v>103</v>
      </c>
      <c r="D185" s="203"/>
      <c r="E185" s="203"/>
      <c r="F185" s="224" t="s">
        <v>755</v>
      </c>
      <c r="G185" s="203"/>
      <c r="H185" s="203" t="s">
        <v>827</v>
      </c>
      <c r="I185" s="203" t="s">
        <v>751</v>
      </c>
      <c r="J185" s="203">
        <v>50</v>
      </c>
      <c r="K185" s="249"/>
    </row>
    <row r="186" spans="2:11" s="1" customFormat="1" ht="15" customHeight="1">
      <c r="B186" s="226"/>
      <c r="C186" s="203" t="s">
        <v>828</v>
      </c>
      <c r="D186" s="203"/>
      <c r="E186" s="203"/>
      <c r="F186" s="224" t="s">
        <v>755</v>
      </c>
      <c r="G186" s="203"/>
      <c r="H186" s="203" t="s">
        <v>829</v>
      </c>
      <c r="I186" s="203" t="s">
        <v>830</v>
      </c>
      <c r="J186" s="203"/>
      <c r="K186" s="249"/>
    </row>
    <row r="187" spans="2:11" s="1" customFormat="1" ht="15" customHeight="1">
      <c r="B187" s="226"/>
      <c r="C187" s="203" t="s">
        <v>831</v>
      </c>
      <c r="D187" s="203"/>
      <c r="E187" s="203"/>
      <c r="F187" s="224" t="s">
        <v>755</v>
      </c>
      <c r="G187" s="203"/>
      <c r="H187" s="203" t="s">
        <v>832</v>
      </c>
      <c r="I187" s="203" t="s">
        <v>830</v>
      </c>
      <c r="J187" s="203"/>
      <c r="K187" s="249"/>
    </row>
    <row r="188" spans="2:11" s="1" customFormat="1" ht="15" customHeight="1">
      <c r="B188" s="226"/>
      <c r="C188" s="203" t="s">
        <v>833</v>
      </c>
      <c r="D188" s="203"/>
      <c r="E188" s="203"/>
      <c r="F188" s="224" t="s">
        <v>755</v>
      </c>
      <c r="G188" s="203"/>
      <c r="H188" s="203" t="s">
        <v>834</v>
      </c>
      <c r="I188" s="203" t="s">
        <v>830</v>
      </c>
      <c r="J188" s="203"/>
      <c r="K188" s="249"/>
    </row>
    <row r="189" spans="2:11" s="1" customFormat="1" ht="15" customHeight="1">
      <c r="B189" s="226"/>
      <c r="C189" s="262" t="s">
        <v>835</v>
      </c>
      <c r="D189" s="203"/>
      <c r="E189" s="203"/>
      <c r="F189" s="224" t="s">
        <v>755</v>
      </c>
      <c r="G189" s="203"/>
      <c r="H189" s="203" t="s">
        <v>836</v>
      </c>
      <c r="I189" s="203" t="s">
        <v>837</v>
      </c>
      <c r="J189" s="263" t="s">
        <v>838</v>
      </c>
      <c r="K189" s="249"/>
    </row>
    <row r="190" spans="2:11" s="1" customFormat="1" ht="15" customHeight="1">
      <c r="B190" s="226"/>
      <c r="C190" s="262" t="s">
        <v>40</v>
      </c>
      <c r="D190" s="203"/>
      <c r="E190" s="203"/>
      <c r="F190" s="224" t="s">
        <v>749</v>
      </c>
      <c r="G190" s="203"/>
      <c r="H190" s="200" t="s">
        <v>839</v>
      </c>
      <c r="I190" s="203" t="s">
        <v>840</v>
      </c>
      <c r="J190" s="203"/>
      <c r="K190" s="249"/>
    </row>
    <row r="191" spans="2:11" s="1" customFormat="1" ht="15" customHeight="1">
      <c r="B191" s="226"/>
      <c r="C191" s="262" t="s">
        <v>841</v>
      </c>
      <c r="D191" s="203"/>
      <c r="E191" s="203"/>
      <c r="F191" s="224" t="s">
        <v>749</v>
      </c>
      <c r="G191" s="203"/>
      <c r="H191" s="203" t="s">
        <v>842</v>
      </c>
      <c r="I191" s="203" t="s">
        <v>784</v>
      </c>
      <c r="J191" s="203"/>
      <c r="K191" s="249"/>
    </row>
    <row r="192" spans="2:11" s="1" customFormat="1" ht="15" customHeight="1">
      <c r="B192" s="226"/>
      <c r="C192" s="262" t="s">
        <v>843</v>
      </c>
      <c r="D192" s="203"/>
      <c r="E192" s="203"/>
      <c r="F192" s="224" t="s">
        <v>749</v>
      </c>
      <c r="G192" s="203"/>
      <c r="H192" s="203" t="s">
        <v>844</v>
      </c>
      <c r="I192" s="203" t="s">
        <v>784</v>
      </c>
      <c r="J192" s="203"/>
      <c r="K192" s="249"/>
    </row>
    <row r="193" spans="2:11" s="1" customFormat="1" ht="15" customHeight="1">
      <c r="B193" s="226"/>
      <c r="C193" s="262" t="s">
        <v>845</v>
      </c>
      <c r="D193" s="203"/>
      <c r="E193" s="203"/>
      <c r="F193" s="224" t="s">
        <v>755</v>
      </c>
      <c r="G193" s="203"/>
      <c r="H193" s="203" t="s">
        <v>846</v>
      </c>
      <c r="I193" s="203" t="s">
        <v>784</v>
      </c>
      <c r="J193" s="203"/>
      <c r="K193" s="249"/>
    </row>
    <row r="194" spans="2:11" s="1" customFormat="1" ht="15" customHeight="1">
      <c r="B194" s="255"/>
      <c r="C194" s="264"/>
      <c r="D194" s="235"/>
      <c r="E194" s="235"/>
      <c r="F194" s="235"/>
      <c r="G194" s="235"/>
      <c r="H194" s="235"/>
      <c r="I194" s="235"/>
      <c r="J194" s="235"/>
      <c r="K194" s="256"/>
    </row>
    <row r="195" spans="2:11" s="1" customFormat="1" ht="18.75" customHeight="1">
      <c r="B195" s="237"/>
      <c r="C195" s="247"/>
      <c r="D195" s="247"/>
      <c r="E195" s="247"/>
      <c r="F195" s="257"/>
      <c r="G195" s="247"/>
      <c r="H195" s="247"/>
      <c r="I195" s="247"/>
      <c r="J195" s="247"/>
      <c r="K195" s="237"/>
    </row>
    <row r="196" spans="2:11" s="1" customFormat="1" ht="18.75" customHeight="1">
      <c r="B196" s="237"/>
      <c r="C196" s="247"/>
      <c r="D196" s="247"/>
      <c r="E196" s="247"/>
      <c r="F196" s="257"/>
      <c r="G196" s="247"/>
      <c r="H196" s="247"/>
      <c r="I196" s="247"/>
      <c r="J196" s="247"/>
      <c r="K196" s="237"/>
    </row>
    <row r="197" spans="2:11" s="1" customFormat="1" ht="18.75" customHeight="1">
      <c r="B197" s="210"/>
      <c r="C197" s="210"/>
      <c r="D197" s="210"/>
      <c r="E197" s="210"/>
      <c r="F197" s="210"/>
      <c r="G197" s="210"/>
      <c r="H197" s="210"/>
      <c r="I197" s="210"/>
      <c r="J197" s="210"/>
      <c r="K197" s="210"/>
    </row>
    <row r="198" spans="2:11" s="1" customFormat="1" ht="12">
      <c r="B198" s="192"/>
      <c r="C198" s="193"/>
      <c r="D198" s="193"/>
      <c r="E198" s="193"/>
      <c r="F198" s="193"/>
      <c r="G198" s="193"/>
      <c r="H198" s="193"/>
      <c r="I198" s="193"/>
      <c r="J198" s="193"/>
      <c r="K198" s="194"/>
    </row>
    <row r="199" spans="2:11" s="1" customFormat="1" ht="22.2">
      <c r="B199" s="195"/>
      <c r="C199" s="315" t="s">
        <v>847</v>
      </c>
      <c r="D199" s="315"/>
      <c r="E199" s="315"/>
      <c r="F199" s="315"/>
      <c r="G199" s="315"/>
      <c r="H199" s="315"/>
      <c r="I199" s="315"/>
      <c r="J199" s="315"/>
      <c r="K199" s="196"/>
    </row>
    <row r="200" spans="2:11" s="1" customFormat="1" ht="25.5" customHeight="1">
      <c r="B200" s="195"/>
      <c r="C200" s="265" t="s">
        <v>848</v>
      </c>
      <c r="D200" s="265"/>
      <c r="E200" s="265"/>
      <c r="F200" s="265" t="s">
        <v>849</v>
      </c>
      <c r="G200" s="266"/>
      <c r="H200" s="316" t="s">
        <v>850</v>
      </c>
      <c r="I200" s="316"/>
      <c r="J200" s="316"/>
      <c r="K200" s="196"/>
    </row>
    <row r="201" spans="2:11" s="1" customFormat="1" ht="5.25" customHeight="1">
      <c r="B201" s="226"/>
      <c r="C201" s="221"/>
      <c r="D201" s="221"/>
      <c r="E201" s="221"/>
      <c r="F201" s="221"/>
      <c r="G201" s="247"/>
      <c r="H201" s="221"/>
      <c r="I201" s="221"/>
      <c r="J201" s="221"/>
      <c r="K201" s="249"/>
    </row>
    <row r="202" spans="2:11" s="1" customFormat="1" ht="15" customHeight="1">
      <c r="B202" s="226"/>
      <c r="C202" s="203" t="s">
        <v>840</v>
      </c>
      <c r="D202" s="203"/>
      <c r="E202" s="203"/>
      <c r="F202" s="224" t="s">
        <v>41</v>
      </c>
      <c r="G202" s="203"/>
      <c r="H202" s="317" t="s">
        <v>851</v>
      </c>
      <c r="I202" s="317"/>
      <c r="J202" s="317"/>
      <c r="K202" s="249"/>
    </row>
    <row r="203" spans="2:11" s="1" customFormat="1" ht="15" customHeight="1">
      <c r="B203" s="226"/>
      <c r="C203" s="203"/>
      <c r="D203" s="203"/>
      <c r="E203" s="203"/>
      <c r="F203" s="224" t="s">
        <v>42</v>
      </c>
      <c r="G203" s="203"/>
      <c r="H203" s="317" t="s">
        <v>852</v>
      </c>
      <c r="I203" s="317"/>
      <c r="J203" s="317"/>
      <c r="K203" s="249"/>
    </row>
    <row r="204" spans="2:11" s="1" customFormat="1" ht="15" customHeight="1">
      <c r="B204" s="226"/>
      <c r="C204" s="203"/>
      <c r="D204" s="203"/>
      <c r="E204" s="203"/>
      <c r="F204" s="224" t="s">
        <v>45</v>
      </c>
      <c r="G204" s="203"/>
      <c r="H204" s="317" t="s">
        <v>853</v>
      </c>
      <c r="I204" s="317"/>
      <c r="J204" s="317"/>
      <c r="K204" s="249"/>
    </row>
    <row r="205" spans="2:11" s="1" customFormat="1" ht="15" customHeight="1">
      <c r="B205" s="226"/>
      <c r="C205" s="203"/>
      <c r="D205" s="203"/>
      <c r="E205" s="203"/>
      <c r="F205" s="224" t="s">
        <v>43</v>
      </c>
      <c r="G205" s="203"/>
      <c r="H205" s="317" t="s">
        <v>854</v>
      </c>
      <c r="I205" s="317"/>
      <c r="J205" s="317"/>
      <c r="K205" s="249"/>
    </row>
    <row r="206" spans="2:11" s="1" customFormat="1" ht="15" customHeight="1">
      <c r="B206" s="226"/>
      <c r="C206" s="203"/>
      <c r="D206" s="203"/>
      <c r="E206" s="203"/>
      <c r="F206" s="224" t="s">
        <v>44</v>
      </c>
      <c r="G206" s="203"/>
      <c r="H206" s="317" t="s">
        <v>855</v>
      </c>
      <c r="I206" s="317"/>
      <c r="J206" s="317"/>
      <c r="K206" s="249"/>
    </row>
    <row r="207" spans="2:11" s="1" customFormat="1" ht="15" customHeight="1">
      <c r="B207" s="226"/>
      <c r="C207" s="203"/>
      <c r="D207" s="203"/>
      <c r="E207" s="203"/>
      <c r="F207" s="224"/>
      <c r="G207" s="203"/>
      <c r="H207" s="203"/>
      <c r="I207" s="203"/>
      <c r="J207" s="203"/>
      <c r="K207" s="249"/>
    </row>
    <row r="208" spans="2:11" s="1" customFormat="1" ht="15" customHeight="1">
      <c r="B208" s="226"/>
      <c r="C208" s="203" t="s">
        <v>796</v>
      </c>
      <c r="D208" s="203"/>
      <c r="E208" s="203"/>
      <c r="F208" s="224" t="s">
        <v>77</v>
      </c>
      <c r="G208" s="203"/>
      <c r="H208" s="317" t="s">
        <v>856</v>
      </c>
      <c r="I208" s="317"/>
      <c r="J208" s="317"/>
      <c r="K208" s="249"/>
    </row>
    <row r="209" spans="2:11" s="1" customFormat="1" ht="15" customHeight="1">
      <c r="B209" s="226"/>
      <c r="C209" s="203"/>
      <c r="D209" s="203"/>
      <c r="E209" s="203"/>
      <c r="F209" s="224" t="s">
        <v>691</v>
      </c>
      <c r="G209" s="203"/>
      <c r="H209" s="317" t="s">
        <v>692</v>
      </c>
      <c r="I209" s="317"/>
      <c r="J209" s="317"/>
      <c r="K209" s="249"/>
    </row>
    <row r="210" spans="2:11" s="1" customFormat="1" ht="15" customHeight="1">
      <c r="B210" s="226"/>
      <c r="C210" s="203"/>
      <c r="D210" s="203"/>
      <c r="E210" s="203"/>
      <c r="F210" s="224" t="s">
        <v>689</v>
      </c>
      <c r="G210" s="203"/>
      <c r="H210" s="317" t="s">
        <v>857</v>
      </c>
      <c r="I210" s="317"/>
      <c r="J210" s="317"/>
      <c r="K210" s="249"/>
    </row>
    <row r="211" spans="2:11" s="1" customFormat="1" ht="15" customHeight="1">
      <c r="B211" s="267"/>
      <c r="C211" s="203"/>
      <c r="D211" s="203"/>
      <c r="E211" s="203"/>
      <c r="F211" s="224" t="s">
        <v>693</v>
      </c>
      <c r="G211" s="262"/>
      <c r="H211" s="318" t="s">
        <v>694</v>
      </c>
      <c r="I211" s="318"/>
      <c r="J211" s="318"/>
      <c r="K211" s="268"/>
    </row>
    <row r="212" spans="2:11" s="1" customFormat="1" ht="15" customHeight="1">
      <c r="B212" s="267"/>
      <c r="C212" s="203"/>
      <c r="D212" s="203"/>
      <c r="E212" s="203"/>
      <c r="F212" s="224" t="s">
        <v>695</v>
      </c>
      <c r="G212" s="262"/>
      <c r="H212" s="318" t="s">
        <v>858</v>
      </c>
      <c r="I212" s="318"/>
      <c r="J212" s="318"/>
      <c r="K212" s="268"/>
    </row>
    <row r="213" spans="2:11" s="1" customFormat="1" ht="15" customHeight="1">
      <c r="B213" s="267"/>
      <c r="C213" s="203"/>
      <c r="D213" s="203"/>
      <c r="E213" s="203"/>
      <c r="F213" s="224"/>
      <c r="G213" s="262"/>
      <c r="H213" s="253"/>
      <c r="I213" s="253"/>
      <c r="J213" s="253"/>
      <c r="K213" s="268"/>
    </row>
    <row r="214" spans="2:11" s="1" customFormat="1" ht="15" customHeight="1">
      <c r="B214" s="267"/>
      <c r="C214" s="203" t="s">
        <v>820</v>
      </c>
      <c r="D214" s="203"/>
      <c r="E214" s="203"/>
      <c r="F214" s="224">
        <v>1</v>
      </c>
      <c r="G214" s="262"/>
      <c r="H214" s="318" t="s">
        <v>859</v>
      </c>
      <c r="I214" s="318"/>
      <c r="J214" s="318"/>
      <c r="K214" s="268"/>
    </row>
    <row r="215" spans="2:11" s="1" customFormat="1" ht="15" customHeight="1">
      <c r="B215" s="267"/>
      <c r="C215" s="203"/>
      <c r="D215" s="203"/>
      <c r="E215" s="203"/>
      <c r="F215" s="224">
        <v>2</v>
      </c>
      <c r="G215" s="262"/>
      <c r="H215" s="318" t="s">
        <v>860</v>
      </c>
      <c r="I215" s="318"/>
      <c r="J215" s="318"/>
      <c r="K215" s="268"/>
    </row>
    <row r="216" spans="2:11" s="1" customFormat="1" ht="15" customHeight="1">
      <c r="B216" s="267"/>
      <c r="C216" s="203"/>
      <c r="D216" s="203"/>
      <c r="E216" s="203"/>
      <c r="F216" s="224">
        <v>3</v>
      </c>
      <c r="G216" s="262"/>
      <c r="H216" s="318" t="s">
        <v>861</v>
      </c>
      <c r="I216" s="318"/>
      <c r="J216" s="318"/>
      <c r="K216" s="268"/>
    </row>
    <row r="217" spans="2:11" s="1" customFormat="1" ht="15" customHeight="1">
      <c r="B217" s="267"/>
      <c r="C217" s="203"/>
      <c r="D217" s="203"/>
      <c r="E217" s="203"/>
      <c r="F217" s="224">
        <v>4</v>
      </c>
      <c r="G217" s="262"/>
      <c r="H217" s="318" t="s">
        <v>862</v>
      </c>
      <c r="I217" s="318"/>
      <c r="J217" s="318"/>
      <c r="K217" s="268"/>
    </row>
    <row r="218" spans="2:11" s="1" customFormat="1" ht="12.75" customHeight="1">
      <c r="B218" s="269"/>
      <c r="C218" s="270"/>
      <c r="D218" s="270"/>
      <c r="E218" s="270"/>
      <c r="F218" s="270"/>
      <c r="G218" s="270"/>
      <c r="H218" s="270"/>
      <c r="I218" s="270"/>
      <c r="J218" s="270"/>
      <c r="K218" s="27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01 - Terénní úpravy a ...</vt:lpstr>
      <vt:lpstr>Pokyny pro vyplnění</vt:lpstr>
      <vt:lpstr>'Rekapitulace stavby'!Názvy_tisku</vt:lpstr>
      <vt:lpstr>'SO 01 - Terénní úpravy a ...'!Názvy_tisku</vt:lpstr>
      <vt:lpstr>'Pokyny pro vyplnění'!Oblast_tisku</vt:lpstr>
      <vt:lpstr>'Rekapitulace stavby'!Oblast_tisku</vt:lpstr>
      <vt:lpstr>'SO 01 - Terénní úpravy a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Zdenek Hruza</cp:lastModifiedBy>
  <cp:lastPrinted>2021-03-19T13:37:37Z</cp:lastPrinted>
  <dcterms:created xsi:type="dcterms:W3CDTF">2020-09-30T06:55:24Z</dcterms:created>
  <dcterms:modified xsi:type="dcterms:W3CDTF">2021-03-19T13:37:58Z</dcterms:modified>
</cp:coreProperties>
</file>